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<sst xmlns="http://schemas.openxmlformats.org/spreadsheetml/2006/main" count="21" uniqueCount="20">
  <si>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Unità locali</t>
  </si>
  <si>
    <t>Quota % Veneto su Italia</t>
  </si>
  <si>
    <t>Addetti</t>
  </si>
  <si>
    <t>Quota% Veneto su Italia</t>
  </si>
  <si>
    <t>Industria in senso stretto</t>
  </si>
  <si>
    <t>Costruzioni</t>
  </si>
  <si>
    <t>Commercio</t>
  </si>
  <si>
    <t>Altri servizi</t>
  </si>
  <si>
    <t>Alberghi</t>
  </si>
  <si>
    <t>Trasporti</t>
  </si>
  <si>
    <t>Sanità</t>
  </si>
  <si>
    <t>Interm. Monetaria e Finanziaria</t>
  </si>
  <si>
    <t>Agricoltura e Pesca</t>
  </si>
  <si>
    <t>Immobiliari, informatica, ricerca, professioni</t>
  </si>
  <si>
    <t>Istruzione</t>
  </si>
  <si>
    <t>Altri servizi pubblici, sociali e personali</t>
  </si>
  <si>
    <t xml:space="preserve">           di cui</t>
  </si>
  <si>
    <t>Fonte: Elaborazioni Regione Veneto - Direzione Sistar su dati Istat</t>
  </si>
  <si>
    <t>Variazione% 2001/1991</t>
  </si>
  <si>
    <t>Unità locali e addetti alle imprese per settore di attività economica. Censimento 2001, variazione percentuale 2001/1991 e quota sul totale nazionale 2001 - Veneto.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</si>
</sst>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9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4"/>
      <name val="Haettenschweile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2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0" borderId="0" xfId="19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19" applyNumberFormat="1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0" borderId="0" xfId="0" applyFont="1" applyAlignment="1">
      <alignment horizont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0"/>
  <sheetViews>
    <sheetView showGridLines="0" tabSelected="1" workbookViewId="0" topLeftCell="A1">
      <selection activeCell="I28" sqref="I28"/>
    </sheetView>
  </sheetViews>
  <sheetFormatPr defaultColWidth="9.140625" defaultRowHeight="12.75"/>
  <cols>
    <col min="1" max="1" width="1.57421875" style="0" customWidth="1"/>
    <col min="2" max="2" width="8.421875" style="0" customWidth="1"/>
    <col min="3" max="3" width="30.421875" style="0" customWidth="1"/>
    <col min="4" max="4" width="7.00390625" style="0" bestFit="1" customWidth="1"/>
    <col min="5" max="5" width="11.57421875" style="0" customWidth="1"/>
    <col min="6" max="6" width="12.421875" style="0" bestFit="1" customWidth="1"/>
    <col min="7" max="7" width="1.28515625" style="0" customWidth="1"/>
    <col min="8" max="8" width="7.00390625" style="0" bestFit="1" customWidth="1"/>
    <col min="9" max="9" width="10.7109375" style="0" customWidth="1"/>
    <col min="10" max="10" width="11.8515625" style="0" customWidth="1"/>
    <col min="11" max="11" width="1.421875" style="0" customWidth="1"/>
  </cols>
  <sheetData>
    <row r="1" spans="2:10" ht="26.25" customHeight="1">
      <c r="B1" s="21" t="s">
        <v>19</v>
      </c>
      <c r="C1" s="21"/>
      <c r="D1" s="21"/>
      <c r="E1" s="21"/>
      <c r="F1" s="21"/>
      <c r="G1" s="21"/>
      <c r="H1" s="21"/>
      <c r="I1" s="21"/>
      <c r="J1" s="21"/>
    </row>
    <row r="2" spans="2:10" ht="26.25" customHeight="1">
      <c r="B2" s="21"/>
      <c r="C2" s="21"/>
      <c r="D2" s="21"/>
      <c r="E2" s="21"/>
      <c r="F2" s="21"/>
      <c r="G2" s="21"/>
      <c r="H2" s="21"/>
      <c r="I2" s="21"/>
      <c r="J2" s="21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5"/>
      <c r="C4" s="5"/>
      <c r="D4" s="20" t="s">
        <v>0</v>
      </c>
      <c r="E4" s="20"/>
      <c r="F4" s="20"/>
      <c r="G4" s="3"/>
      <c r="H4" s="20" t="s">
        <v>2</v>
      </c>
      <c r="I4" s="20"/>
      <c r="J4" s="20"/>
    </row>
    <row r="5" spans="2:10" ht="27.75" customHeight="1" thickBot="1">
      <c r="B5" s="6"/>
      <c r="C5" s="6"/>
      <c r="D5" s="7">
        <v>2001</v>
      </c>
      <c r="E5" s="8" t="s">
        <v>18</v>
      </c>
      <c r="F5" s="9" t="s">
        <v>1</v>
      </c>
      <c r="G5" s="10"/>
      <c r="H5" s="7">
        <v>2001</v>
      </c>
      <c r="I5" s="8" t="s">
        <v>18</v>
      </c>
      <c r="J5" s="9" t="s">
        <v>3</v>
      </c>
    </row>
    <row r="6" spans="2:10" ht="12.75">
      <c r="B6" s="11" t="s">
        <v>12</v>
      </c>
      <c r="C6" s="11"/>
      <c r="D6" s="12">
        <v>6048</v>
      </c>
      <c r="E6" s="13">
        <f>+(D6-5246)/5246</f>
        <v>0.1528783835303088</v>
      </c>
      <c r="F6" s="13">
        <f>+(D6/35083)</f>
        <v>0.17239118661459965</v>
      </c>
      <c r="G6" s="11"/>
      <c r="H6" s="12">
        <v>14372</v>
      </c>
      <c r="I6" s="13">
        <f>+(H6-10877)/10877</f>
        <v>0.3213202169715914</v>
      </c>
      <c r="J6" s="13">
        <f>+H6/99871</f>
        <v>0.14390563827337266</v>
      </c>
    </row>
    <row r="7" spans="2:10" ht="12.75">
      <c r="B7" s="11" t="s">
        <v>4</v>
      </c>
      <c r="C7" s="11"/>
      <c r="D7" s="12">
        <v>68130</v>
      </c>
      <c r="E7" s="13">
        <f>+(D7-69033)/69033</f>
        <v>-0.013080700534526965</v>
      </c>
      <c r="F7" s="13">
        <f>+D7/(5430+590435+5567)</f>
        <v>0.11327963926096384</v>
      </c>
      <c r="G7" s="11"/>
      <c r="H7" s="12">
        <v>677650</v>
      </c>
      <c r="I7" s="13">
        <f>+(H7-666676)/666676</f>
        <v>0.01646076954922631</v>
      </c>
      <c r="J7" s="13">
        <f>+H7/(37214+4895858+125008)</f>
        <v>0.13397376079460982</v>
      </c>
    </row>
    <row r="8" spans="2:10" ht="12.75">
      <c r="B8" s="11" t="s">
        <v>5</v>
      </c>
      <c r="C8" s="11"/>
      <c r="D8" s="12">
        <v>54324</v>
      </c>
      <c r="E8" s="13">
        <f>+(D8-43756)/43756</f>
        <v>0.2415211628119572</v>
      </c>
      <c r="F8" s="13">
        <f>+D8/529757</f>
        <v>0.10254512918187018</v>
      </c>
      <c r="G8" s="11"/>
      <c r="H8" s="12">
        <v>150421</v>
      </c>
      <c r="I8" s="13">
        <f>+(H8-127669)/127669</f>
        <v>0.17821084209949165</v>
      </c>
      <c r="J8" s="13">
        <f>+H8/1528629</f>
        <v>0.09840255549253613</v>
      </c>
    </row>
    <row r="9" spans="2:10" ht="12.75">
      <c r="B9" s="11" t="s">
        <v>6</v>
      </c>
      <c r="C9" s="11"/>
      <c r="D9" s="12">
        <v>111465</v>
      </c>
      <c r="E9" s="13">
        <f>+(D9-108854)/108854</f>
        <v>0.023986256821063076</v>
      </c>
      <c r="F9" s="13">
        <f>+D9/1341087</f>
        <v>0.08311541309400508</v>
      </c>
      <c r="G9" s="11"/>
      <c r="H9" s="12">
        <v>293498</v>
      </c>
      <c r="I9" s="13">
        <f>+(H9-285942)/285942</f>
        <v>0.026424939323359282</v>
      </c>
      <c r="J9" s="13">
        <f>+H9/3154468</f>
        <v>0.09304199630492369</v>
      </c>
    </row>
    <row r="10" spans="2:10" ht="12.75">
      <c r="B10" s="11" t="s">
        <v>7</v>
      </c>
      <c r="C10" s="11"/>
      <c r="D10" s="12">
        <v>167289</v>
      </c>
      <c r="E10" s="13">
        <f>+(D10-106827)/106827</f>
        <v>0.5659805105450869</v>
      </c>
      <c r="F10" s="13">
        <f>+D10/1896072</f>
        <v>0.08822924445907117</v>
      </c>
      <c r="G10" s="11"/>
      <c r="H10" s="12">
        <v>511097</v>
      </c>
      <c r="I10" s="13">
        <f>+(H10-361182)/361182</f>
        <v>0.4150677497771207</v>
      </c>
      <c r="J10" s="13">
        <f>+H10/5871860</f>
        <v>0.08704175508271655</v>
      </c>
    </row>
    <row r="11" spans="2:10" ht="12.75">
      <c r="B11" s="14" t="s">
        <v>16</v>
      </c>
      <c r="C11" s="11" t="s">
        <v>8</v>
      </c>
      <c r="D11" s="12">
        <v>24300</v>
      </c>
      <c r="E11" s="13">
        <f>+(D11-21946)/21946</f>
        <v>0.10726328260275221</v>
      </c>
      <c r="F11" s="13">
        <f>+D11/261304</f>
        <v>0.09299513210666503</v>
      </c>
      <c r="G11" s="11"/>
      <c r="H11" s="12">
        <v>89116</v>
      </c>
      <c r="I11" s="13">
        <f>+(H11-73647)/73647</f>
        <v>0.2100425000339457</v>
      </c>
      <c r="J11" s="13">
        <f>+H11/853122</f>
        <v>0.10445868234554964</v>
      </c>
    </row>
    <row r="12" spans="2:10" ht="12.75">
      <c r="B12" s="11"/>
      <c r="C12" s="11" t="s">
        <v>9</v>
      </c>
      <c r="D12" s="12">
        <v>18656</v>
      </c>
      <c r="E12" s="13">
        <f>+(D12-16228)/16228</f>
        <v>0.14961794429381317</v>
      </c>
      <c r="F12" s="13">
        <f>+D12/188732</f>
        <v>0.09884916177436788</v>
      </c>
      <c r="G12" s="11"/>
      <c r="H12" s="12">
        <v>100794</v>
      </c>
      <c r="I12" s="13">
        <f>+(H12-87579)/87579</f>
        <v>0.1508923372041243</v>
      </c>
      <c r="J12" s="13">
        <f>+H12/1188495</f>
        <v>0.08480809763608597</v>
      </c>
    </row>
    <row r="13" spans="2:10" ht="12.75">
      <c r="B13" s="11"/>
      <c r="C13" s="11" t="s">
        <v>11</v>
      </c>
      <c r="D13" s="12">
        <v>10790</v>
      </c>
      <c r="E13" s="13">
        <f>+(D13-6684)/6684</f>
        <v>0.6143028126870138</v>
      </c>
      <c r="F13" s="13">
        <f>+D13/117035</f>
        <v>0.0921946426282736</v>
      </c>
      <c r="G13" s="11"/>
      <c r="H13" s="12">
        <v>49134</v>
      </c>
      <c r="I13" s="13">
        <f>+(H13-43291)/43291</f>
        <v>0.13497031715599087</v>
      </c>
      <c r="J13" s="13">
        <f>+H13/587688</f>
        <v>0.08360558663780782</v>
      </c>
    </row>
    <row r="14" spans="2:10" ht="12.75">
      <c r="B14" s="11"/>
      <c r="C14" s="11" t="s">
        <v>13</v>
      </c>
      <c r="D14" s="12">
        <v>79360</v>
      </c>
      <c r="E14" s="13">
        <f>+(D14-35209)/35209</f>
        <v>1.2539691556136214</v>
      </c>
      <c r="F14" s="13">
        <f>+D14/879058</f>
        <v>0.09027845716664884</v>
      </c>
      <c r="G14" s="11"/>
      <c r="H14" s="12">
        <v>192633</v>
      </c>
      <c r="I14" s="13">
        <f>+(H14-97095)/97095</f>
        <v>0.9839641588135332</v>
      </c>
      <c r="J14" s="13">
        <f>+H14/2237403</f>
        <v>0.08609669335385713</v>
      </c>
    </row>
    <row r="15" spans="2:10" ht="12.75">
      <c r="B15" s="15"/>
      <c r="C15" s="11" t="s">
        <v>14</v>
      </c>
      <c r="D15" s="12">
        <v>1231</v>
      </c>
      <c r="E15" s="13">
        <f>+(D15-1080)/1080</f>
        <v>0.1398148148148148</v>
      </c>
      <c r="F15" s="13">
        <f>+D15/16501</f>
        <v>0.07460153930064845</v>
      </c>
      <c r="G15" s="15"/>
      <c r="H15" s="12">
        <v>3009</v>
      </c>
      <c r="I15" s="13">
        <f>+(H15-3676)/3676</f>
        <v>-0.18144722524483134</v>
      </c>
      <c r="J15" s="13">
        <f>+H15/49304</f>
        <v>0.06102953107252961</v>
      </c>
    </row>
    <row r="16" spans="2:10" ht="12.75">
      <c r="B16" s="15"/>
      <c r="C16" s="11" t="s">
        <v>10</v>
      </c>
      <c r="D16" s="12">
        <v>14065</v>
      </c>
      <c r="E16" s="13">
        <f>+(D16-9669)/9669</f>
        <v>0.454648877857069</v>
      </c>
      <c r="F16" s="13">
        <f>+D16/193812</f>
        <v>0.07257032588281427</v>
      </c>
      <c r="G16" s="15"/>
      <c r="H16" s="12">
        <v>27789</v>
      </c>
      <c r="I16" s="13">
        <f>+(H16-19695)/19695</f>
        <v>0.410967250571211</v>
      </c>
      <c r="J16" s="13">
        <f>+H16/381148</f>
        <v>0.07290868638953897</v>
      </c>
    </row>
    <row r="17" spans="2:10" ht="12.75">
      <c r="B17" s="16"/>
      <c r="C17" s="17" t="s">
        <v>15</v>
      </c>
      <c r="D17" s="18">
        <v>18887</v>
      </c>
      <c r="E17" s="19">
        <f>+(D17-16011)/16011</f>
        <v>0.1796265067765911</v>
      </c>
      <c r="F17" s="19">
        <f>+D17/239630</f>
        <v>0.07881734340441514</v>
      </c>
      <c r="G17" s="16"/>
      <c r="H17" s="18">
        <v>48622</v>
      </c>
      <c r="I17" s="19">
        <f>+(H17-36199)/36199</f>
        <v>0.34318627586397416</v>
      </c>
      <c r="J17" s="19">
        <f>+H17/574700</f>
        <v>0.08460414129110841</v>
      </c>
    </row>
    <row r="18" spans="2:32" ht="4.5" customHeight="1" thickBot="1"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20" ht="12.75">
      <c r="B20" s="1" t="s">
        <v>17</v>
      </c>
    </row>
    <row r="21" ht="7.5" customHeight="1"/>
  </sheetData>
  <mergeCells count="3">
    <mergeCell ref="D4:F4"/>
    <mergeCell ref="H4:J4"/>
    <mergeCell ref="B1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2005-08-17T09:23:15Z</cp:lastPrinted>
  <dcterms:created xsi:type="dcterms:W3CDTF">2004-11-09T14:51:54Z</dcterms:created>
  <dcterms:modified xsi:type="dcterms:W3CDTF">2006-02-14T13:09:41Z</dcterms:modified>
  <cp:category/>
  <cp:version/>
  <cp:contentType/>
  <cp:contentStatus/>
</cp:coreProperties>
</file>