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grafici" sheetId="1" r:id="rId1"/>
    <sheet name="tabella quote" sheetId="2" r:id="rId2"/>
    <sheet name="foglio 2" sheetId="3" r:id="rId3"/>
    <sheet name="Foglio1" sheetId="4" r:id="rId4"/>
    <sheet name="Quote %" sheetId="5" r:id="rId5"/>
    <sheet name="Var % Quote" sheetId="6" r:id="rId6"/>
  </sheets>
  <definedNames/>
  <calcPr fullCalcOnLoad="1"/>
</workbook>
</file>

<file path=xl/sharedStrings.xml><?xml version="1.0" encoding="utf-8"?>
<sst xmlns="http://schemas.openxmlformats.org/spreadsheetml/2006/main" count="192" uniqueCount="60">
  <si>
    <t>Attività economiche</t>
  </si>
  <si>
    <t>Verona</t>
  </si>
  <si>
    <t>Vicenza</t>
  </si>
  <si>
    <t>Belluno</t>
  </si>
  <si>
    <t>Treviso</t>
  </si>
  <si>
    <t>Venezia</t>
  </si>
  <si>
    <t>Padova</t>
  </si>
  <si>
    <t>Rovigo</t>
  </si>
  <si>
    <t>TOTALE</t>
  </si>
  <si>
    <t>A</t>
  </si>
  <si>
    <t>Agricoltura, caccia e silvicoltura</t>
  </si>
  <si>
    <t>B</t>
  </si>
  <si>
    <t>Pesca, piscicoltura e servizi connessi</t>
  </si>
  <si>
    <t>C</t>
  </si>
  <si>
    <t>Estrazione di minerali</t>
  </si>
  <si>
    <t>D</t>
  </si>
  <si>
    <t>Attivita' manifatturiere</t>
  </si>
  <si>
    <t>E</t>
  </si>
  <si>
    <t>Prod. e distrib. energ. elettr., gas e acqua</t>
  </si>
  <si>
    <t>F</t>
  </si>
  <si>
    <t>Costruzioni</t>
  </si>
  <si>
    <t>G</t>
  </si>
  <si>
    <t>Comm. ingr. e dett.; rip. beni pers. e per la casa</t>
  </si>
  <si>
    <t>H</t>
  </si>
  <si>
    <t>Alberghi e ristoranti</t>
  </si>
  <si>
    <t>I</t>
  </si>
  <si>
    <t>Trasporti, magazzinaggio e comunicaz.</t>
  </si>
  <si>
    <t>J</t>
  </si>
  <si>
    <t>Intermediaz. monetaria e finanziaria</t>
  </si>
  <si>
    <t>K</t>
  </si>
  <si>
    <t>Attiv.immob., noleggio, informat., ricerca</t>
  </si>
  <si>
    <t>M</t>
  </si>
  <si>
    <t>Istruzione</t>
  </si>
  <si>
    <t>N</t>
  </si>
  <si>
    <t>Sanita' e altri servizi sociali</t>
  </si>
  <si>
    <t>O</t>
  </si>
  <si>
    <t>Altri servizi pubblici, sociali e personali</t>
  </si>
  <si>
    <t>P</t>
  </si>
  <si>
    <t>Serv. domestici presso famiglie e conv.</t>
  </si>
  <si>
    <t>SC</t>
  </si>
  <si>
    <t>Imprese non classificate</t>
  </si>
  <si>
    <t>TOT</t>
  </si>
  <si>
    <t xml:space="preserve">Var % Quote  </t>
  </si>
  <si>
    <t>Movimento delle imprese artigiane (Fonte : Infocamere, Archivio Movimprese)</t>
  </si>
  <si>
    <t>var% 04/03 delle imprese artigiane attive</t>
  </si>
  <si>
    <t>Veneto</t>
  </si>
  <si>
    <t>Italia</t>
  </si>
  <si>
    <t>Numero di imprese artigiane attive e variazione percentuale rispetto all'anno precedente per settore di attività economica e per provincia. 2004</t>
  </si>
  <si>
    <t>var% 2004/03</t>
  </si>
  <si>
    <t xml:space="preserve">Quota % </t>
  </si>
  <si>
    <t>QUOTE</t>
  </si>
  <si>
    <t>QUOTE 2004</t>
  </si>
  <si>
    <t>Altri servizi pubblici</t>
  </si>
  <si>
    <t>Trasporti e comunicaz.</t>
  </si>
  <si>
    <t>Agricoltura</t>
  </si>
  <si>
    <t>Attiv.immob., noleggio, inform., ricerca</t>
  </si>
  <si>
    <t>Comm. ingr. e dett.</t>
  </si>
  <si>
    <t>Fonte: Elaborazioni Regione Veneto - Direzione Sistar su dati Infocamere</t>
  </si>
  <si>
    <t>Tab. 6 - Percentuale di imprese artigiane attive per settore e per provincia. Anno 2004</t>
  </si>
  <si>
    <t>Fig. 6.6 - Variazione percentuale 2004/03 delle imprese artigiane attive per provincia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</si>
</sst>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#,##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3"/>
      <name val="Arial"/>
      <family val="2"/>
    </font>
    <font>
      <b/>
      <sz val="1.5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1" fillId="0" borderId="9" xfId="0" applyFont="1" applyBorder="1" applyAlignment="1">
      <alignment horizontal="center" vertical="center"/>
    </xf>
    <xf numFmtId="173" fontId="0" fillId="0" borderId="7" xfId="0" applyNumberFormat="1" applyBorder="1" applyAlignment="1">
      <alignment/>
    </xf>
    <xf numFmtId="173" fontId="1" fillId="0" borderId="8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12" xfId="0" applyFill="1" applyBorder="1" applyAlignment="1">
      <alignment/>
    </xf>
    <xf numFmtId="173" fontId="0" fillId="0" borderId="0" xfId="0" applyNumberFormat="1" applyAlignment="1">
      <alignment/>
    </xf>
    <xf numFmtId="0" fontId="0" fillId="2" borderId="0" xfId="0" applyFill="1" applyAlignment="1">
      <alignment/>
    </xf>
    <xf numFmtId="3" fontId="2" fillId="0" borderId="1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3" fontId="5" fillId="0" borderId="8" xfId="0" applyNumberFormat="1" applyFont="1" applyBorder="1" applyAlignment="1">
      <alignment/>
    </xf>
    <xf numFmtId="173" fontId="5" fillId="0" borderId="9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74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0" xfId="19" applyFont="1">
      <alignment/>
      <protection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64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Foglio1!$T$4:$AB$4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Foglio1!$T$21:$AB$21</c:f>
              <c:numCache>
                <c:ptCount val="9"/>
                <c:pt idx="0">
                  <c:v>2.6174373971851583</c:v>
                </c:pt>
                <c:pt idx="1">
                  <c:v>2.002893915162592</c:v>
                </c:pt>
                <c:pt idx="2">
                  <c:v>0.03421727972626176</c:v>
                </c:pt>
                <c:pt idx="3">
                  <c:v>1.0912197584559822</c:v>
                </c:pt>
                <c:pt idx="4">
                  <c:v>1.1592998013948548</c:v>
                </c:pt>
                <c:pt idx="5">
                  <c:v>0.8479366873940078</c:v>
                </c:pt>
                <c:pt idx="6">
                  <c:v>0.7177345687067728</c:v>
                </c:pt>
                <c:pt idx="7">
                  <c:v>1.4499653436578894</c:v>
                </c:pt>
                <c:pt idx="8">
                  <c:v>1.3</c:v>
                </c:pt>
              </c:numCache>
            </c:numRef>
          </c:val>
        </c:ser>
        <c:gapWidth val="100"/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38142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Foglio1!$B$27:$B$37</c:f>
              <c:strCache>
                <c:ptCount val="11"/>
                <c:pt idx="0">
                  <c:v>Costruzioni</c:v>
                </c:pt>
                <c:pt idx="1">
                  <c:v>Attivita' manifatturiere</c:v>
                </c:pt>
                <c:pt idx="2">
                  <c:v>Altri servizi pubblici</c:v>
                </c:pt>
                <c:pt idx="3">
                  <c:v>Trasporti e comunicaz.</c:v>
                </c:pt>
                <c:pt idx="4">
                  <c:v>Comm. ingr. e dett.</c:v>
                </c:pt>
                <c:pt idx="5">
                  <c:v>Attiv.immob., noleggio, inform., ricerca</c:v>
                </c:pt>
                <c:pt idx="6">
                  <c:v>Agricoltura</c:v>
                </c:pt>
                <c:pt idx="7">
                  <c:v>Alberghi e ristoranti</c:v>
                </c:pt>
                <c:pt idx="8">
                  <c:v>Imprese non classificate</c:v>
                </c:pt>
                <c:pt idx="9">
                  <c:v>Istruzione</c:v>
                </c:pt>
                <c:pt idx="10">
                  <c:v>Estrazione di minerali</c:v>
                </c:pt>
              </c:strCache>
            </c:strRef>
          </c:cat>
          <c:val>
            <c:numRef>
              <c:f>Foglio1!$C$27:$C$37</c:f>
              <c:numCache>
                <c:ptCount val="11"/>
                <c:pt idx="0">
                  <c:v>37.4611806600323</c:v>
                </c:pt>
                <c:pt idx="1">
                  <c:v>32.63861092324468</c:v>
                </c:pt>
                <c:pt idx="2">
                  <c:v>8.96744006293909</c:v>
                </c:pt>
                <c:pt idx="3">
                  <c:v>8.780417109494692</c:v>
                </c:pt>
                <c:pt idx="4">
                  <c:v>6.881202467874839</c:v>
                </c:pt>
                <c:pt idx="5">
                  <c:v>3.260134435687568</c:v>
                </c:pt>
                <c:pt idx="6">
                  <c:v>1.378862955652786</c:v>
                </c:pt>
                <c:pt idx="7">
                  <c:v>0.22912037100937185</c:v>
                </c:pt>
                <c:pt idx="8">
                  <c:v>0.16976991345875142</c:v>
                </c:pt>
                <c:pt idx="9">
                  <c:v>0.10558860471215029</c:v>
                </c:pt>
                <c:pt idx="10">
                  <c:v>0.0586603359511946</c:v>
                </c:pt>
              </c:numCache>
            </c:numRef>
          </c:val>
        </c:ser>
        <c:axId val="19441320"/>
        <c:axId val="40754153"/>
      </c:barChart>
      <c:lineChart>
        <c:grouping val="standard"/>
        <c:varyColors val="0"/>
        <c:ser>
          <c:idx val="1"/>
          <c:order val="1"/>
          <c:tx>
            <c:v>Variazione 2004/03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Foglio1!$D$27:$D$37</c:f>
              <c:numCache>
                <c:ptCount val="11"/>
                <c:pt idx="0">
                  <c:v>5.1</c:v>
                </c:pt>
                <c:pt idx="1">
                  <c:v>-1.3</c:v>
                </c:pt>
                <c:pt idx="2">
                  <c:v>3.2</c:v>
                </c:pt>
                <c:pt idx="3">
                  <c:v>0.1</c:v>
                </c:pt>
                <c:pt idx="4">
                  <c:v>-2.7</c:v>
                </c:pt>
                <c:pt idx="5">
                  <c:v>-1.4</c:v>
                </c:pt>
                <c:pt idx="6">
                  <c:v>6.4</c:v>
                </c:pt>
                <c:pt idx="7">
                  <c:v>-13.1</c:v>
                </c:pt>
                <c:pt idx="8">
                  <c:v>-12.1</c:v>
                </c:pt>
                <c:pt idx="9">
                  <c:v>-4.4</c:v>
                </c:pt>
                <c:pt idx="10">
                  <c:v>-10.5</c:v>
                </c:pt>
              </c:numCache>
            </c:numRef>
          </c:val>
          <c:smooth val="1"/>
        </c:ser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0</xdr:col>
      <xdr:colOff>3609975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38100" y="647700"/>
        <a:ext cx="3571875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17</xdr:row>
      <xdr:rowOff>0</xdr:rowOff>
    </xdr:from>
    <xdr:to>
      <xdr:col>8</xdr:col>
      <xdr:colOff>447675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257175" y="2876550"/>
        <a:ext cx="7134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7.140625" style="0" customWidth="1"/>
    <col min="2" max="10" width="6.7109375" style="0" customWidth="1"/>
  </cols>
  <sheetData>
    <row r="1" spans="1:8" ht="22.5">
      <c r="A1" s="79" t="s">
        <v>59</v>
      </c>
      <c r="B1" s="78"/>
      <c r="C1" s="78"/>
      <c r="D1" s="78"/>
      <c r="E1" s="78"/>
      <c r="F1" s="78"/>
      <c r="G1" s="78"/>
      <c r="H1" s="78"/>
    </row>
    <row r="2" spans="1:8" ht="12.75" customHeight="1">
      <c r="A2" s="78"/>
      <c r="B2" s="78"/>
      <c r="C2" s="78"/>
      <c r="D2" s="78"/>
      <c r="E2" s="78"/>
      <c r="F2" s="78"/>
      <c r="G2" s="78"/>
      <c r="H2" s="78"/>
    </row>
    <row r="3" ht="12.75">
      <c r="A3" s="69"/>
    </row>
    <row r="16" ht="12.75">
      <c r="A16" s="76" t="s">
        <v>57</v>
      </c>
    </row>
    <row r="20" spans="2:10" ht="12.75">
      <c r="B20" s="86" t="s">
        <v>44</v>
      </c>
      <c r="C20" s="87"/>
      <c r="D20" s="87"/>
      <c r="E20" s="87"/>
      <c r="F20" s="87"/>
      <c r="G20" s="87"/>
      <c r="H20" s="87"/>
      <c r="I20" s="87"/>
      <c r="J20" s="88"/>
    </row>
    <row r="21" spans="2:10" ht="12.75">
      <c r="B21" s="77" t="s">
        <v>1</v>
      </c>
      <c r="C21" s="83" t="s">
        <v>2</v>
      </c>
      <c r="D21" s="83" t="s">
        <v>3</v>
      </c>
      <c r="E21" s="83" t="s">
        <v>4</v>
      </c>
      <c r="F21" s="83" t="s">
        <v>5</v>
      </c>
      <c r="G21" s="83" t="s">
        <v>6</v>
      </c>
      <c r="H21" s="83" t="s">
        <v>7</v>
      </c>
      <c r="I21" s="83" t="s">
        <v>45</v>
      </c>
      <c r="J21" s="84" t="s">
        <v>46</v>
      </c>
    </row>
    <row r="22" spans="2:10" ht="12.75">
      <c r="B22" s="80">
        <v>2.6174373971851583</v>
      </c>
      <c r="C22" s="81">
        <v>2.002893915162592</v>
      </c>
      <c r="D22" s="81">
        <v>0.03421727972626176</v>
      </c>
      <c r="E22" s="81">
        <v>1.0912197584559822</v>
      </c>
      <c r="F22" s="81">
        <v>1.1592998013948548</v>
      </c>
      <c r="G22" s="81">
        <v>0.8479366873940078</v>
      </c>
      <c r="H22" s="81">
        <v>0.7177345687067728</v>
      </c>
      <c r="I22" s="81">
        <v>1.4499653436578894</v>
      </c>
      <c r="J22" s="82">
        <v>1.3</v>
      </c>
    </row>
    <row r="23" ht="12.75">
      <c r="B23" s="76" t="s">
        <v>57</v>
      </c>
    </row>
  </sheetData>
  <mergeCells count="1">
    <mergeCell ref="B20:J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" sqref="J2"/>
    </sheetView>
  </sheetViews>
  <sheetFormatPr defaultColWidth="9.140625" defaultRowHeight="12.75"/>
  <cols>
    <col min="1" max="1" width="3.57421875" style="0" customWidth="1"/>
    <col min="2" max="2" width="33.140625" style="0" customWidth="1"/>
    <col min="3" max="3" width="7.421875" style="0" customWidth="1"/>
    <col min="4" max="5" width="7.57421875" style="0" customWidth="1"/>
    <col min="6" max="6" width="7.8515625" style="0" customWidth="1"/>
    <col min="7" max="7" width="7.28125" style="0" customWidth="1"/>
    <col min="8" max="8" width="7.140625" style="0" customWidth="1"/>
    <col min="9" max="9" width="7.28125" style="0" customWidth="1"/>
    <col min="10" max="10" width="7.00390625" style="0" customWidth="1"/>
  </cols>
  <sheetData>
    <row r="1" ht="12.75">
      <c r="B1" s="6" t="s">
        <v>58</v>
      </c>
    </row>
    <row r="3" spans="1:10" ht="12.75">
      <c r="A3" s="69"/>
      <c r="B3" s="29"/>
      <c r="C3" s="2"/>
      <c r="D3" s="2"/>
      <c r="E3" s="2"/>
      <c r="F3" s="2"/>
      <c r="G3" s="2"/>
      <c r="H3" s="2"/>
      <c r="I3" s="2"/>
      <c r="J3" s="2"/>
    </row>
    <row r="4" spans="2:10" ht="12.75">
      <c r="B4" s="89"/>
      <c r="C4" s="91" t="s">
        <v>49</v>
      </c>
      <c r="D4" s="92"/>
      <c r="E4" s="92"/>
      <c r="F4" s="92"/>
      <c r="G4" s="92"/>
      <c r="H4" s="92"/>
      <c r="I4" s="92"/>
      <c r="J4" s="93"/>
    </row>
    <row r="5" spans="2:10" ht="13.5" customHeight="1">
      <c r="B5" s="90"/>
      <c r="C5" s="74" t="s">
        <v>1</v>
      </c>
      <c r="D5" s="74" t="s">
        <v>2</v>
      </c>
      <c r="E5" s="74" t="s">
        <v>3</v>
      </c>
      <c r="F5" s="73" t="s">
        <v>4</v>
      </c>
      <c r="G5" s="73" t="s">
        <v>5</v>
      </c>
      <c r="H5" s="73" t="s">
        <v>6</v>
      </c>
      <c r="I5" s="73" t="s">
        <v>7</v>
      </c>
      <c r="J5" s="75" t="s">
        <v>8</v>
      </c>
    </row>
    <row r="6" spans="2:10" ht="12" customHeight="1">
      <c r="B6" s="70"/>
      <c r="C6" s="71"/>
      <c r="D6" s="71"/>
      <c r="E6" s="71"/>
      <c r="F6" s="71"/>
      <c r="G6" s="71"/>
      <c r="H6" s="71"/>
      <c r="I6" s="71"/>
      <c r="J6" s="72"/>
    </row>
    <row r="7" spans="2:10" ht="12.75">
      <c r="B7" s="66" t="str">
        <f>IF(Foglio1!B5&lt;&gt;"",Foglio1!B5,"")</f>
        <v>Agricoltura, caccia e silvicoltura</v>
      </c>
      <c r="C7" s="53">
        <v>18.31831831831832</v>
      </c>
      <c r="D7" s="53">
        <v>15.165165165165165</v>
      </c>
      <c r="E7" s="53">
        <v>7.4574574574574575</v>
      </c>
      <c r="F7" s="53">
        <v>16.316316316316318</v>
      </c>
      <c r="G7" s="53">
        <v>13.463463463463464</v>
      </c>
      <c r="H7" s="53">
        <v>21.67167167167167</v>
      </c>
      <c r="I7" s="53">
        <v>7.607607607607608</v>
      </c>
      <c r="J7" s="54">
        <v>100</v>
      </c>
    </row>
    <row r="8" spans="2:10" ht="12.75">
      <c r="B8" s="66" t="str">
        <f>IF(Foglio1!B7&lt;&gt;"",Foglio1!B7,"")</f>
        <v>Estrazione di minerali</v>
      </c>
      <c r="C8" s="53">
        <v>34.11764705882353</v>
      </c>
      <c r="D8" s="53">
        <v>28.235294117647058</v>
      </c>
      <c r="E8" s="53">
        <v>11.764705882352942</v>
      </c>
      <c r="F8" s="53">
        <v>7.0588235294117645</v>
      </c>
      <c r="G8" s="53">
        <v>3.5294117647058822</v>
      </c>
      <c r="H8" s="53">
        <v>14.117647058823529</v>
      </c>
      <c r="I8" s="53">
        <v>1.1764705882352942</v>
      </c>
      <c r="J8" s="54">
        <v>100</v>
      </c>
    </row>
    <row r="9" spans="2:10" ht="12.75">
      <c r="B9" s="66" t="str">
        <f>IF(Foglio1!B8&lt;&gt;"",Foglio1!B8,"")</f>
        <v>Attivita' manifatturiere</v>
      </c>
      <c r="C9" s="53">
        <v>17.545566033746354</v>
      </c>
      <c r="D9" s="53">
        <v>21.104156975514865</v>
      </c>
      <c r="E9" s="53">
        <v>4.121030151816298</v>
      </c>
      <c r="F9" s="53">
        <v>18.36808051761323</v>
      </c>
      <c r="G9" s="53">
        <v>13.367446187677084</v>
      </c>
      <c r="H9" s="53">
        <v>20.429652810081617</v>
      </c>
      <c r="I9" s="53">
        <v>5.064067323550556</v>
      </c>
      <c r="J9" s="54">
        <v>100</v>
      </c>
    </row>
    <row r="10" spans="2:10" ht="12.75">
      <c r="B10" s="66" t="str">
        <f>IF(Foglio1!B9&lt;&gt;"",Foglio1!B9,"")</f>
        <v>Prod. e distrib. energ. elettr., gas e acqua</v>
      </c>
      <c r="C10" s="53">
        <v>0</v>
      </c>
      <c r="D10" s="53">
        <v>25</v>
      </c>
      <c r="E10" s="53">
        <v>12.5</v>
      </c>
      <c r="F10" s="53">
        <v>0</v>
      </c>
      <c r="G10" s="53">
        <v>25</v>
      </c>
      <c r="H10" s="53">
        <v>37.5</v>
      </c>
      <c r="I10" s="53">
        <v>0</v>
      </c>
      <c r="J10" s="54">
        <v>100</v>
      </c>
    </row>
    <row r="11" spans="2:10" ht="12.75">
      <c r="B11" s="66" t="str">
        <f>IF(Foglio1!B10&lt;&gt;"",Foglio1!B10,"")</f>
        <v>Costruzioni</v>
      </c>
      <c r="C11" s="53">
        <v>20.553774731955343</v>
      </c>
      <c r="D11" s="53">
        <v>16.769831620058216</v>
      </c>
      <c r="E11" s="53">
        <v>4.111860285177407</v>
      </c>
      <c r="F11" s="53">
        <v>18.55311152868354</v>
      </c>
      <c r="G11" s="53">
        <v>15.894771747540622</v>
      </c>
      <c r="H11" s="53">
        <v>18.976824730113112</v>
      </c>
      <c r="I11" s="53">
        <v>5.139825356471759</v>
      </c>
      <c r="J11" s="54">
        <v>100</v>
      </c>
    </row>
    <row r="12" spans="2:10" ht="12.75">
      <c r="B12" s="66" t="str">
        <f>IF(Foglio1!B11&lt;&gt;"",Foglio1!B11,"")</f>
        <v>Comm. ingr. e dett.; rip. beni pers. e per la casa</v>
      </c>
      <c r="C12" s="53">
        <v>19.7272089058269</v>
      </c>
      <c r="D12" s="53">
        <v>17.801624711663823</v>
      </c>
      <c r="E12" s="53">
        <v>4.162070003008726</v>
      </c>
      <c r="F12" s="53">
        <v>17.58098485608264</v>
      </c>
      <c r="G12" s="53">
        <v>15.29435362551399</v>
      </c>
      <c r="H12" s="53">
        <v>19.356132785076724</v>
      </c>
      <c r="I12" s="53">
        <v>6.0776251128271985</v>
      </c>
      <c r="J12" s="54">
        <v>100</v>
      </c>
    </row>
    <row r="13" spans="2:10" ht="12.75">
      <c r="B13" s="66" t="str">
        <f>IF(Foglio1!B12&lt;&gt;"",Foglio1!B12,"")</f>
        <v>Alberghi e ristoranti</v>
      </c>
      <c r="C13" s="53">
        <v>23.19277108433735</v>
      </c>
      <c r="D13" s="53">
        <v>12.650602409638553</v>
      </c>
      <c r="E13" s="53">
        <v>5.120481927710843</v>
      </c>
      <c r="F13" s="53">
        <v>7.530120481927711</v>
      </c>
      <c r="G13" s="53">
        <v>16.265060240963855</v>
      </c>
      <c r="H13" s="53">
        <v>26.204819277108435</v>
      </c>
      <c r="I13" s="53">
        <v>9.036144578313253</v>
      </c>
      <c r="J13" s="54">
        <v>100</v>
      </c>
    </row>
    <row r="14" spans="2:10" ht="12.75">
      <c r="B14" s="66" t="str">
        <f>IF(Foglio1!B13&lt;&gt;"",Foglio1!B13,"")</f>
        <v>Trasporti, magazzinaggio e comunicaz.</v>
      </c>
      <c r="C14" s="53">
        <v>19.853808064135816</v>
      </c>
      <c r="D14" s="53">
        <v>16.977128035840604</v>
      </c>
      <c r="E14" s="53">
        <v>2.9474180617778827</v>
      </c>
      <c r="F14" s="53">
        <v>17.032146506327123</v>
      </c>
      <c r="G14" s="53">
        <v>16.874950876365638</v>
      </c>
      <c r="H14" s="53">
        <v>20.639786213943253</v>
      </c>
      <c r="I14" s="53">
        <v>5.674762241609684</v>
      </c>
      <c r="J14" s="54">
        <v>100</v>
      </c>
    </row>
    <row r="15" spans="2:10" ht="12.75">
      <c r="B15" s="66" t="str">
        <f>IF(Foglio1!B14&lt;&gt;"",Foglio1!B14,"")</f>
        <v>Intermediaz. monetaria e finanziaria</v>
      </c>
      <c r="C15" s="53">
        <v>19.047619047619047</v>
      </c>
      <c r="D15" s="53">
        <v>4.761904761904762</v>
      </c>
      <c r="E15" s="53">
        <v>9.523809523809524</v>
      </c>
      <c r="F15" s="53">
        <v>19.047619047619047</v>
      </c>
      <c r="G15" s="53">
        <v>33.333333333333336</v>
      </c>
      <c r="H15" s="53">
        <v>0</v>
      </c>
      <c r="I15" s="53">
        <v>14.285714285714286</v>
      </c>
      <c r="J15" s="54">
        <v>100</v>
      </c>
    </row>
    <row r="16" spans="2:10" ht="12.75">
      <c r="B16" s="66" t="str">
        <f>IF(Foglio1!B15&lt;&gt;"",Foglio1!B15,"")</f>
        <v>Attiv.immob., noleggio, informat., ricerca</v>
      </c>
      <c r="C16" s="53">
        <v>18.62828111769687</v>
      </c>
      <c r="D16" s="53">
        <v>19.09398814563929</v>
      </c>
      <c r="E16" s="53">
        <v>3.7891617273497036</v>
      </c>
      <c r="F16" s="53">
        <v>16.320914479254867</v>
      </c>
      <c r="G16" s="53">
        <v>17.33700254022015</v>
      </c>
      <c r="H16" s="53">
        <v>20.448772226926334</v>
      </c>
      <c r="I16" s="53">
        <v>4.381879762912786</v>
      </c>
      <c r="J16" s="54">
        <v>100</v>
      </c>
    </row>
    <row r="17" spans="2:10" ht="12.75">
      <c r="B17" s="66" t="str">
        <f>IF(Foglio1!B16&lt;&gt;"",Foglio1!B16,"")</f>
        <v>Istruzione</v>
      </c>
      <c r="C17" s="53">
        <v>13.72549019607843</v>
      </c>
      <c r="D17" s="53">
        <v>8.49673202614379</v>
      </c>
      <c r="E17" s="53">
        <v>2.6143790849673203</v>
      </c>
      <c r="F17" s="53">
        <v>18.954248366013072</v>
      </c>
      <c r="G17" s="53">
        <v>11.764705882352942</v>
      </c>
      <c r="H17" s="53">
        <v>33.98692810457516</v>
      </c>
      <c r="I17" s="53">
        <v>10.457516339869281</v>
      </c>
      <c r="J17" s="54">
        <v>100</v>
      </c>
    </row>
    <row r="18" spans="2:10" ht="12.75">
      <c r="B18" s="66" t="str">
        <f>IF(Foglio1!B17&lt;&gt;"",Foglio1!B17,"")</f>
        <v>Sanita' e altri servizi sociali</v>
      </c>
      <c r="C18" s="53">
        <v>26.760563380281692</v>
      </c>
      <c r="D18" s="53">
        <v>26.760563380281692</v>
      </c>
      <c r="E18" s="53">
        <v>15.492957746478874</v>
      </c>
      <c r="F18" s="53">
        <v>4.225352112676056</v>
      </c>
      <c r="G18" s="53">
        <v>5.633802816901408</v>
      </c>
      <c r="H18" s="53">
        <v>14.084507042253522</v>
      </c>
      <c r="I18" s="53">
        <v>7.042253521126761</v>
      </c>
      <c r="J18" s="54">
        <v>100</v>
      </c>
    </row>
    <row r="19" spans="2:10" ht="12.75">
      <c r="B19" s="66" t="str">
        <f>IF(Foglio1!B18&lt;&gt;"",Foglio1!B18,"")</f>
        <v>Altri servizi pubblici, sociali e personali</v>
      </c>
      <c r="C19" s="53">
        <v>20.840387871325227</v>
      </c>
      <c r="D19" s="53">
        <v>18.547021702324148</v>
      </c>
      <c r="E19" s="53">
        <v>3.8633215330152377</v>
      </c>
      <c r="F19" s="53">
        <v>16.684623672464213</v>
      </c>
      <c r="G19" s="53">
        <v>15.337848237648146</v>
      </c>
      <c r="H19" s="53">
        <v>18.700938894874557</v>
      </c>
      <c r="I19" s="53">
        <v>6.0258580883484685</v>
      </c>
      <c r="J19" s="54">
        <v>100</v>
      </c>
    </row>
    <row r="20" spans="2:10" ht="12.75">
      <c r="B20" s="66" t="str">
        <f>IF(Foglio1!B20&lt;&gt;"",Foglio1!B20,"")</f>
        <v>Imprese non classificate</v>
      </c>
      <c r="C20" s="53">
        <v>7.723577235772358</v>
      </c>
      <c r="D20" s="53">
        <v>21.54471544715447</v>
      </c>
      <c r="E20" s="53">
        <v>0.4065040650406504</v>
      </c>
      <c r="F20" s="53">
        <v>8.94308943089431</v>
      </c>
      <c r="G20" s="53">
        <v>45.1219512195122</v>
      </c>
      <c r="H20" s="53">
        <v>13.008130081300813</v>
      </c>
      <c r="I20" s="53">
        <v>3.252032520325203</v>
      </c>
      <c r="J20" s="54">
        <v>100</v>
      </c>
    </row>
    <row r="21" spans="2:10" ht="9.75" customHeight="1">
      <c r="B21" s="66"/>
      <c r="C21" s="53"/>
      <c r="D21" s="53"/>
      <c r="E21" s="53"/>
      <c r="F21" s="53"/>
      <c r="G21" s="53"/>
      <c r="H21" s="53"/>
      <c r="I21" s="53"/>
      <c r="J21" s="54"/>
    </row>
    <row r="22" spans="1:10" ht="12.75">
      <c r="A22" s="6"/>
      <c r="B22" s="67" t="str">
        <f>IF(Foglio1!B21&lt;&gt;"",Foglio1!B21,"")</f>
        <v>TOTALE</v>
      </c>
      <c r="C22" s="64">
        <v>19.37240341748216</v>
      </c>
      <c r="D22" s="64">
        <v>18.486977405418834</v>
      </c>
      <c r="E22" s="64">
        <v>4.035140991842763</v>
      </c>
      <c r="F22" s="64">
        <v>17.965245476252917</v>
      </c>
      <c r="G22" s="64">
        <v>15.115043270624284</v>
      </c>
      <c r="H22" s="64">
        <v>19.698830934010573</v>
      </c>
      <c r="I22" s="64">
        <v>5.32635850436847</v>
      </c>
      <c r="J22" s="65">
        <v>100</v>
      </c>
    </row>
    <row r="24" ht="12.75">
      <c r="B24" s="76" t="s">
        <v>57</v>
      </c>
    </row>
  </sheetData>
  <mergeCells count="2">
    <mergeCell ref="B4:B5"/>
    <mergeCell ref="C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B3" sqref="B3"/>
    </sheetView>
  </sheetViews>
  <sheetFormatPr defaultColWidth="9.140625" defaultRowHeight="12.75"/>
  <cols>
    <col min="1" max="1" width="30.8515625" style="0" customWidth="1"/>
    <col min="2" max="2" width="7.00390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8.140625" style="0" customWidth="1"/>
    <col min="7" max="8" width="7.28125" style="0" customWidth="1"/>
    <col min="9" max="9" width="6.57421875" style="0" customWidth="1"/>
    <col min="10" max="10" width="7.140625" style="0" customWidth="1"/>
    <col min="11" max="11" width="7.8515625" style="0" customWidth="1"/>
    <col min="12" max="12" width="7.140625" style="0" customWidth="1"/>
    <col min="13" max="13" width="8.140625" style="0" customWidth="1"/>
    <col min="14" max="14" width="6.7109375" style="0" customWidth="1"/>
    <col min="15" max="15" width="7.140625" style="0" customWidth="1"/>
    <col min="16" max="16" width="6.57421875" style="0" customWidth="1"/>
    <col min="17" max="17" width="7.140625" style="0" customWidth="1"/>
  </cols>
  <sheetData>
    <row r="1" spans="1:8" ht="12.75">
      <c r="A1" s="97" t="s">
        <v>47</v>
      </c>
      <c r="B1" s="97"/>
      <c r="C1" s="97"/>
      <c r="D1" s="97"/>
      <c r="E1" s="97"/>
      <c r="F1" s="97"/>
      <c r="G1" s="97"/>
      <c r="H1" s="97"/>
    </row>
    <row r="2" spans="1:8" ht="12.75">
      <c r="A2" s="97"/>
      <c r="B2" s="97"/>
      <c r="C2" s="97"/>
      <c r="D2" s="97"/>
      <c r="E2" s="97"/>
      <c r="F2" s="97"/>
      <c r="G2" s="97"/>
      <c r="H2" s="97"/>
    </row>
    <row r="3" ht="12.75">
      <c r="A3" s="48">
        <v>5</v>
      </c>
    </row>
    <row r="4" spans="1:17" ht="12.75">
      <c r="A4" s="98" t="s">
        <v>0</v>
      </c>
      <c r="B4" s="100">
        <v>2004</v>
      </c>
      <c r="C4" s="92"/>
      <c r="D4" s="92"/>
      <c r="E4" s="92"/>
      <c r="F4" s="92"/>
      <c r="G4" s="92"/>
      <c r="H4" s="92"/>
      <c r="I4" s="92"/>
      <c r="J4" s="94" t="s">
        <v>48</v>
      </c>
      <c r="K4" s="95"/>
      <c r="L4" s="95"/>
      <c r="M4" s="95"/>
      <c r="N4" s="95"/>
      <c r="O4" s="95"/>
      <c r="P4" s="95"/>
      <c r="Q4" s="96"/>
    </row>
    <row r="5" spans="1:17" ht="12.75">
      <c r="A5" s="99"/>
      <c r="B5" s="60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 t="s">
        <v>6</v>
      </c>
      <c r="H5" s="61" t="s">
        <v>7</v>
      </c>
      <c r="I5" s="61" t="s">
        <v>45</v>
      </c>
      <c r="J5" s="60" t="s">
        <v>1</v>
      </c>
      <c r="K5" s="61" t="s">
        <v>2</v>
      </c>
      <c r="L5" s="61" t="s">
        <v>3</v>
      </c>
      <c r="M5" s="61" t="s">
        <v>4</v>
      </c>
      <c r="N5" s="61" t="s">
        <v>5</v>
      </c>
      <c r="O5" s="61" t="s">
        <v>6</v>
      </c>
      <c r="P5" s="61" t="s">
        <v>7</v>
      </c>
      <c r="Q5" s="62" t="s">
        <v>45</v>
      </c>
    </row>
    <row r="6" spans="1:17" ht="12.75">
      <c r="A6" s="49" t="s">
        <v>10</v>
      </c>
      <c r="B6" s="50">
        <v>366</v>
      </c>
      <c r="C6" s="51">
        <v>303</v>
      </c>
      <c r="D6" s="51">
        <v>149</v>
      </c>
      <c r="E6" s="51">
        <v>326</v>
      </c>
      <c r="F6" s="51">
        <v>269</v>
      </c>
      <c r="G6" s="51">
        <v>433</v>
      </c>
      <c r="H6" s="51">
        <v>152</v>
      </c>
      <c r="I6" s="51">
        <v>1998</v>
      </c>
      <c r="J6" s="52">
        <v>15.09433962264151</v>
      </c>
      <c r="K6" s="53">
        <v>11.397058823529411</v>
      </c>
      <c r="L6" s="53">
        <v>10.37037037037037</v>
      </c>
      <c r="M6" s="53">
        <v>1.2422360248447204</v>
      </c>
      <c r="N6" s="53">
        <v>-3.237410071942446</v>
      </c>
      <c r="O6" s="53">
        <v>9.343434343434344</v>
      </c>
      <c r="P6" s="53">
        <v>-3.1847133757961785</v>
      </c>
      <c r="Q6" s="54">
        <v>6.3897763578274756</v>
      </c>
    </row>
    <row r="7" spans="1:17" ht="12.75">
      <c r="A7" s="49" t="s">
        <v>12</v>
      </c>
      <c r="B7" s="55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2">
        <v>-100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4">
        <v>-100</v>
      </c>
    </row>
    <row r="8" spans="1:17" ht="12.75">
      <c r="A8" s="49" t="s">
        <v>14</v>
      </c>
      <c r="B8" s="55">
        <v>29</v>
      </c>
      <c r="C8" s="56">
        <v>24</v>
      </c>
      <c r="D8" s="56">
        <v>10</v>
      </c>
      <c r="E8" s="56">
        <v>6</v>
      </c>
      <c r="F8" s="56">
        <v>3</v>
      </c>
      <c r="G8" s="56">
        <v>12</v>
      </c>
      <c r="H8" s="56">
        <v>1</v>
      </c>
      <c r="I8" s="56">
        <v>85</v>
      </c>
      <c r="J8" s="52">
        <v>-17.142857142857142</v>
      </c>
      <c r="K8" s="53">
        <v>4.3478260869565215</v>
      </c>
      <c r="L8" s="53">
        <v>11.11111111111111</v>
      </c>
      <c r="M8" s="53">
        <v>-14.285714285714285</v>
      </c>
      <c r="N8" s="53">
        <v>-25</v>
      </c>
      <c r="O8" s="53">
        <v>-20</v>
      </c>
      <c r="P8" s="53">
        <v>-50</v>
      </c>
      <c r="Q8" s="54">
        <v>-10.526315789473683</v>
      </c>
    </row>
    <row r="9" spans="1:17" ht="12.75">
      <c r="A9" s="49" t="s">
        <v>16</v>
      </c>
      <c r="B9" s="55">
        <v>8298</v>
      </c>
      <c r="C9" s="56">
        <v>9981</v>
      </c>
      <c r="D9" s="56">
        <v>1949</v>
      </c>
      <c r="E9" s="56">
        <v>8687</v>
      </c>
      <c r="F9" s="56">
        <v>6322</v>
      </c>
      <c r="G9" s="56">
        <v>9662</v>
      </c>
      <c r="H9" s="56">
        <v>2395</v>
      </c>
      <c r="I9" s="56">
        <v>47294</v>
      </c>
      <c r="J9" s="52">
        <v>-1.5891840607210626</v>
      </c>
      <c r="K9" s="53">
        <v>-0.5678421996413628</v>
      </c>
      <c r="L9" s="53">
        <v>-3.705533596837945</v>
      </c>
      <c r="M9" s="53">
        <v>-1.78631995477671</v>
      </c>
      <c r="N9" s="53">
        <v>-0.42526382107418487</v>
      </c>
      <c r="O9" s="53">
        <v>-1.4885807504078303</v>
      </c>
      <c r="P9" s="53">
        <v>-1.1963696369636965</v>
      </c>
      <c r="Q9" s="54">
        <v>-1.3063439065108513</v>
      </c>
    </row>
    <row r="10" spans="1:17" ht="12.75">
      <c r="A10" s="49" t="s">
        <v>18</v>
      </c>
      <c r="B10" s="55">
        <v>0</v>
      </c>
      <c r="C10" s="56">
        <v>2</v>
      </c>
      <c r="D10" s="56">
        <v>1</v>
      </c>
      <c r="E10" s="56">
        <v>0</v>
      </c>
      <c r="F10" s="56">
        <v>2</v>
      </c>
      <c r="G10" s="56">
        <v>3</v>
      </c>
      <c r="H10" s="56">
        <v>0</v>
      </c>
      <c r="I10" s="56">
        <v>8</v>
      </c>
      <c r="J10" s="52">
        <v>0</v>
      </c>
      <c r="K10" s="53">
        <v>0</v>
      </c>
      <c r="L10" s="53">
        <v>0</v>
      </c>
      <c r="M10" s="53">
        <v>0</v>
      </c>
      <c r="N10" s="53">
        <v>0</v>
      </c>
      <c r="O10" s="53">
        <v>-40</v>
      </c>
      <c r="P10" s="53">
        <v>0</v>
      </c>
      <c r="Q10" s="54">
        <v>-20</v>
      </c>
    </row>
    <row r="11" spans="1:17" ht="12.75">
      <c r="A11" s="49" t="s">
        <v>20</v>
      </c>
      <c r="B11" s="55">
        <v>11157</v>
      </c>
      <c r="C11" s="56">
        <v>9103</v>
      </c>
      <c r="D11" s="56">
        <v>2232</v>
      </c>
      <c r="E11" s="56">
        <v>10071</v>
      </c>
      <c r="F11" s="56">
        <v>8628</v>
      </c>
      <c r="G11" s="56">
        <v>10301</v>
      </c>
      <c r="H11" s="56">
        <v>2790</v>
      </c>
      <c r="I11" s="56">
        <v>54282</v>
      </c>
      <c r="J11" s="52">
        <v>7.351101703069373</v>
      </c>
      <c r="K11" s="53">
        <v>6.293787949556282</v>
      </c>
      <c r="L11" s="53">
        <v>2.9995385325334563</v>
      </c>
      <c r="M11" s="53">
        <v>4.557724252491694</v>
      </c>
      <c r="N11" s="53">
        <v>3.502879078694818</v>
      </c>
      <c r="O11" s="53">
        <v>4.113604204568425</v>
      </c>
      <c r="P11" s="53">
        <v>4.338070306656694</v>
      </c>
      <c r="Q11" s="54">
        <v>5.075493612078978</v>
      </c>
    </row>
    <row r="12" spans="1:17" ht="12.75">
      <c r="A12" s="49" t="s">
        <v>22</v>
      </c>
      <c r="B12" s="55">
        <v>1967</v>
      </c>
      <c r="C12" s="56">
        <v>1775</v>
      </c>
      <c r="D12" s="56">
        <v>415</v>
      </c>
      <c r="E12" s="56">
        <v>1753</v>
      </c>
      <c r="F12" s="56">
        <v>1525</v>
      </c>
      <c r="G12" s="56">
        <v>1930</v>
      </c>
      <c r="H12" s="56">
        <v>606</v>
      </c>
      <c r="I12" s="56">
        <v>9971</v>
      </c>
      <c r="J12" s="52">
        <v>-2.041832669322709</v>
      </c>
      <c r="K12" s="53">
        <v>-2.041942604856512</v>
      </c>
      <c r="L12" s="53">
        <v>-2.810304449648712</v>
      </c>
      <c r="M12" s="53">
        <v>-2.0122973728339857</v>
      </c>
      <c r="N12" s="53">
        <v>-4.508453350031308</v>
      </c>
      <c r="O12" s="53">
        <v>-2.9175050301810868</v>
      </c>
      <c r="P12" s="53">
        <v>-3.5031847133757963</v>
      </c>
      <c r="Q12" s="54">
        <v>-2.7124597521709437</v>
      </c>
    </row>
    <row r="13" spans="1:17" ht="12.75">
      <c r="A13" s="49" t="s">
        <v>24</v>
      </c>
      <c r="B13" s="55">
        <v>77</v>
      </c>
      <c r="C13" s="56">
        <v>42</v>
      </c>
      <c r="D13" s="56">
        <v>17</v>
      </c>
      <c r="E13" s="56">
        <v>25</v>
      </c>
      <c r="F13" s="56">
        <v>54</v>
      </c>
      <c r="G13" s="56">
        <v>87</v>
      </c>
      <c r="H13" s="56">
        <v>30</v>
      </c>
      <c r="I13" s="56">
        <v>332</v>
      </c>
      <c r="J13" s="52">
        <v>-13.48314606741573</v>
      </c>
      <c r="K13" s="53">
        <v>-10.638297872340425</v>
      </c>
      <c r="L13" s="53">
        <v>-5.555555555555555</v>
      </c>
      <c r="M13" s="53">
        <v>-16.666666666666664</v>
      </c>
      <c r="N13" s="53">
        <v>-14.285714285714285</v>
      </c>
      <c r="O13" s="53">
        <v>-10.309278350515463</v>
      </c>
      <c r="P13" s="53">
        <v>-21.052631578947366</v>
      </c>
      <c r="Q13" s="54">
        <v>-13.089005235602095</v>
      </c>
    </row>
    <row r="14" spans="1:17" ht="12.75">
      <c r="A14" s="49" t="s">
        <v>26</v>
      </c>
      <c r="B14" s="55">
        <v>2526</v>
      </c>
      <c r="C14" s="56">
        <v>2160</v>
      </c>
      <c r="D14" s="56">
        <v>375</v>
      </c>
      <c r="E14" s="56">
        <v>2167</v>
      </c>
      <c r="F14" s="56">
        <v>2147</v>
      </c>
      <c r="G14" s="56">
        <v>2626</v>
      </c>
      <c r="H14" s="56">
        <v>722</v>
      </c>
      <c r="I14" s="56">
        <v>12723</v>
      </c>
      <c r="J14" s="52">
        <v>0.9996001599360257</v>
      </c>
      <c r="K14" s="53">
        <v>0.41841004184100417</v>
      </c>
      <c r="L14" s="53">
        <v>0</v>
      </c>
      <c r="M14" s="53">
        <v>-0.2761159687068569</v>
      </c>
      <c r="N14" s="53">
        <v>1.3692162417374882</v>
      </c>
      <c r="O14" s="53">
        <v>-1.5742128935532234</v>
      </c>
      <c r="P14" s="53">
        <v>0.2777777777777778</v>
      </c>
      <c r="Q14" s="54">
        <v>0.13379505745317172</v>
      </c>
    </row>
    <row r="15" spans="1:17" ht="12.75">
      <c r="A15" s="49" t="s">
        <v>28</v>
      </c>
      <c r="B15" s="55">
        <v>4</v>
      </c>
      <c r="C15" s="56">
        <v>1</v>
      </c>
      <c r="D15" s="56">
        <v>2</v>
      </c>
      <c r="E15" s="56">
        <v>4</v>
      </c>
      <c r="F15" s="56">
        <v>7</v>
      </c>
      <c r="G15" s="56">
        <v>0</v>
      </c>
      <c r="H15" s="56">
        <v>3</v>
      </c>
      <c r="I15" s="56">
        <v>21</v>
      </c>
      <c r="J15" s="52">
        <v>100</v>
      </c>
      <c r="K15" s="53">
        <v>0</v>
      </c>
      <c r="L15" s="53">
        <v>0</v>
      </c>
      <c r="M15" s="53">
        <v>0</v>
      </c>
      <c r="N15" s="53">
        <v>16.666666666666664</v>
      </c>
      <c r="O15" s="53">
        <v>0</v>
      </c>
      <c r="P15" s="53">
        <v>0</v>
      </c>
      <c r="Q15" s="54">
        <v>16.666666666666664</v>
      </c>
    </row>
    <row r="16" spans="1:17" ht="12.75">
      <c r="A16" s="49" t="s">
        <v>30</v>
      </c>
      <c r="B16" s="55">
        <v>880</v>
      </c>
      <c r="C16" s="56">
        <v>902</v>
      </c>
      <c r="D16" s="56">
        <v>179</v>
      </c>
      <c r="E16" s="56">
        <v>771</v>
      </c>
      <c r="F16" s="56">
        <v>819</v>
      </c>
      <c r="G16" s="56">
        <v>966</v>
      </c>
      <c r="H16" s="56">
        <v>207</v>
      </c>
      <c r="I16" s="56">
        <v>4724</v>
      </c>
      <c r="J16" s="52">
        <v>-3.296703296703297</v>
      </c>
      <c r="K16" s="53">
        <v>-0.8791208791208791</v>
      </c>
      <c r="L16" s="53">
        <v>1.1299435028248588</v>
      </c>
      <c r="M16" s="53">
        <v>1.0484927916120577</v>
      </c>
      <c r="N16" s="53">
        <v>-3.3057851239669422</v>
      </c>
      <c r="O16" s="53">
        <v>-0.8213552361396305</v>
      </c>
      <c r="P16" s="53">
        <v>-0.9569377990430622</v>
      </c>
      <c r="Q16" s="54">
        <v>-1.3778705636743214</v>
      </c>
    </row>
    <row r="17" spans="1:17" ht="12.75">
      <c r="A17" s="49" t="s">
        <v>32</v>
      </c>
      <c r="B17" s="55">
        <v>21</v>
      </c>
      <c r="C17" s="56">
        <v>13</v>
      </c>
      <c r="D17" s="56">
        <v>4</v>
      </c>
      <c r="E17" s="56">
        <v>29</v>
      </c>
      <c r="F17" s="56">
        <v>18</v>
      </c>
      <c r="G17" s="56">
        <v>52</v>
      </c>
      <c r="H17" s="56">
        <v>16</v>
      </c>
      <c r="I17" s="56">
        <v>153</v>
      </c>
      <c r="J17" s="52">
        <v>-8.695652173913043</v>
      </c>
      <c r="K17" s="53">
        <v>-7.142857142857142</v>
      </c>
      <c r="L17" s="53">
        <v>-20</v>
      </c>
      <c r="M17" s="53">
        <v>-3.3333333333333335</v>
      </c>
      <c r="N17" s="53">
        <v>0</v>
      </c>
      <c r="O17" s="53">
        <v>-3.7037037037037033</v>
      </c>
      <c r="P17" s="53">
        <v>0</v>
      </c>
      <c r="Q17" s="54">
        <v>-4.375</v>
      </c>
    </row>
    <row r="18" spans="1:17" ht="12.75">
      <c r="A18" s="49" t="s">
        <v>34</v>
      </c>
      <c r="B18" s="55">
        <v>19</v>
      </c>
      <c r="C18" s="56">
        <v>19</v>
      </c>
      <c r="D18" s="56">
        <v>11</v>
      </c>
      <c r="E18" s="56">
        <v>3</v>
      </c>
      <c r="F18" s="56">
        <v>4</v>
      </c>
      <c r="G18" s="56">
        <v>10</v>
      </c>
      <c r="H18" s="56">
        <v>5</v>
      </c>
      <c r="I18" s="56">
        <v>71</v>
      </c>
      <c r="J18" s="52">
        <v>-5</v>
      </c>
      <c r="K18" s="53">
        <v>5.555555555555555</v>
      </c>
      <c r="L18" s="53">
        <v>22.22222222222222</v>
      </c>
      <c r="M18" s="53">
        <v>0</v>
      </c>
      <c r="N18" s="53">
        <v>-42.857142857142854</v>
      </c>
      <c r="O18" s="53">
        <v>-44.44444444444444</v>
      </c>
      <c r="P18" s="53">
        <v>-28.57142857142857</v>
      </c>
      <c r="Q18" s="54">
        <v>-13.414634146341465</v>
      </c>
    </row>
    <row r="19" spans="1:17" ht="12.75">
      <c r="A19" s="49" t="s">
        <v>36</v>
      </c>
      <c r="B19" s="55">
        <v>2708</v>
      </c>
      <c r="C19" s="56">
        <v>2410</v>
      </c>
      <c r="D19" s="56">
        <v>502</v>
      </c>
      <c r="E19" s="56">
        <v>2168</v>
      </c>
      <c r="F19" s="56">
        <v>1993</v>
      </c>
      <c r="G19" s="56">
        <v>2430</v>
      </c>
      <c r="H19" s="56">
        <v>783</v>
      </c>
      <c r="I19" s="56">
        <v>12994</v>
      </c>
      <c r="J19" s="52">
        <v>4.274162495186754</v>
      </c>
      <c r="K19" s="53">
        <v>2.596849723286505</v>
      </c>
      <c r="L19" s="53">
        <v>1.6194331983805668</v>
      </c>
      <c r="M19" s="53">
        <v>2.0715630885122414</v>
      </c>
      <c r="N19" s="53">
        <v>4.619422572178477</v>
      </c>
      <c r="O19" s="53">
        <v>3.2724181895452613</v>
      </c>
      <c r="P19" s="53">
        <v>1.032258064516129</v>
      </c>
      <c r="Q19" s="54">
        <v>3.1515440184170838</v>
      </c>
    </row>
    <row r="20" spans="1:17" ht="12.75">
      <c r="A20" s="49" t="s">
        <v>38</v>
      </c>
      <c r="B20" s="5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2">
        <v>0</v>
      </c>
      <c r="K20" s="53">
        <v>-100</v>
      </c>
      <c r="L20" s="53">
        <v>-100</v>
      </c>
      <c r="M20" s="53">
        <v>0</v>
      </c>
      <c r="N20" s="53">
        <v>0</v>
      </c>
      <c r="O20" s="53">
        <v>-100</v>
      </c>
      <c r="P20" s="53">
        <v>0</v>
      </c>
      <c r="Q20" s="54">
        <v>-100</v>
      </c>
    </row>
    <row r="21" spans="1:17" ht="12.75">
      <c r="A21" s="49" t="s">
        <v>40</v>
      </c>
      <c r="B21" s="55">
        <v>19</v>
      </c>
      <c r="C21" s="56">
        <v>53</v>
      </c>
      <c r="D21" s="56">
        <v>1</v>
      </c>
      <c r="E21" s="56">
        <v>22</v>
      </c>
      <c r="F21" s="56">
        <v>111</v>
      </c>
      <c r="G21" s="56">
        <v>32</v>
      </c>
      <c r="H21" s="56">
        <v>8</v>
      </c>
      <c r="I21" s="56">
        <v>246</v>
      </c>
      <c r="J21" s="52">
        <v>-26.923076923076923</v>
      </c>
      <c r="K21" s="53">
        <v>-11.666666666666666</v>
      </c>
      <c r="L21" s="53">
        <v>0</v>
      </c>
      <c r="M21" s="53">
        <v>-24.137931034482758</v>
      </c>
      <c r="N21" s="53">
        <v>-8.264462809917356</v>
      </c>
      <c r="O21" s="53">
        <v>-3.0303030303030303</v>
      </c>
      <c r="P21" s="53">
        <v>-20</v>
      </c>
      <c r="Q21" s="54">
        <v>-12.142857142857142</v>
      </c>
    </row>
    <row r="22" spans="1:17" ht="12.75">
      <c r="A22" s="57" t="s">
        <v>8</v>
      </c>
      <c r="B22" s="58">
        <v>28071</v>
      </c>
      <c r="C22" s="59">
        <v>26788</v>
      </c>
      <c r="D22" s="59">
        <v>5847</v>
      </c>
      <c r="E22" s="59">
        <v>26032</v>
      </c>
      <c r="F22" s="59">
        <v>21902</v>
      </c>
      <c r="G22" s="59">
        <v>28544</v>
      </c>
      <c r="H22" s="59">
        <v>7718</v>
      </c>
      <c r="I22" s="59">
        <v>144902</v>
      </c>
      <c r="J22" s="63">
        <v>2.6174373971851583</v>
      </c>
      <c r="K22" s="64">
        <v>2.002893915162592</v>
      </c>
      <c r="L22" s="64">
        <v>0.03421727972626176</v>
      </c>
      <c r="M22" s="64">
        <v>1.0912197584559822</v>
      </c>
      <c r="N22" s="64">
        <v>1.1592998013948548</v>
      </c>
      <c r="O22" s="64">
        <v>0.8479366873940078</v>
      </c>
      <c r="P22" s="64">
        <v>0.7177345687067728</v>
      </c>
      <c r="Q22" s="65">
        <v>1.4499653436578894</v>
      </c>
    </row>
  </sheetData>
  <mergeCells count="4">
    <mergeCell ref="J4:Q4"/>
    <mergeCell ref="A1:H2"/>
    <mergeCell ref="A4:A5"/>
    <mergeCell ref="B4:I4"/>
  </mergeCells>
  <printOptions/>
  <pageMargins left="0.16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Q7">
      <selection activeCell="T21" sqref="T21:AB21"/>
    </sheetView>
  </sheetViews>
  <sheetFormatPr defaultColWidth="9.140625" defaultRowHeight="12.75"/>
  <cols>
    <col min="1" max="1" width="5.8515625" style="0" customWidth="1"/>
    <col min="2" max="2" width="27.00390625" style="0" customWidth="1"/>
    <col min="3" max="3" width="12.28125" style="0" customWidth="1"/>
  </cols>
  <sheetData>
    <row r="1" spans="1:9" s="2" customFormat="1" ht="12.75">
      <c r="A1" s="105" t="s">
        <v>43</v>
      </c>
      <c r="B1" s="105"/>
      <c r="C1" s="105"/>
      <c r="D1" s="105"/>
      <c r="E1" s="105"/>
      <c r="F1" s="105"/>
      <c r="G1" s="105"/>
      <c r="H1" s="105"/>
      <c r="I1" s="105"/>
    </row>
    <row r="2" ht="12.75">
      <c r="A2" s="3"/>
    </row>
    <row r="3" spans="1:27" ht="12.75">
      <c r="A3" s="101" t="s">
        <v>0</v>
      </c>
      <c r="B3" s="102"/>
      <c r="C3" s="106">
        <f>K3-1</f>
        <v>2003</v>
      </c>
      <c r="D3" s="108"/>
      <c r="E3" s="108"/>
      <c r="F3" s="108"/>
      <c r="G3" s="108"/>
      <c r="H3" s="108"/>
      <c r="I3" s="108"/>
      <c r="J3" s="109"/>
      <c r="K3" s="106">
        <v>2004</v>
      </c>
      <c r="L3" s="107"/>
      <c r="M3" s="107"/>
      <c r="N3" s="107"/>
      <c r="O3" s="107"/>
      <c r="P3" s="107"/>
      <c r="Q3" s="107"/>
      <c r="R3" s="107"/>
      <c r="S3" s="46"/>
      <c r="T3" s="86" t="s">
        <v>44</v>
      </c>
      <c r="U3" s="87"/>
      <c r="V3" s="87"/>
      <c r="W3" s="87"/>
      <c r="X3" s="87"/>
      <c r="Y3" s="87"/>
      <c r="Z3" s="87"/>
      <c r="AA3" s="88"/>
    </row>
    <row r="4" spans="1:28" ht="12.75">
      <c r="A4" s="103"/>
      <c r="B4" s="10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1</v>
      </c>
      <c r="L4" s="4" t="s">
        <v>2</v>
      </c>
      <c r="M4" s="4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24" t="s">
        <v>50</v>
      </c>
      <c r="T4" s="24" t="s">
        <v>1</v>
      </c>
      <c r="U4" s="24" t="s">
        <v>2</v>
      </c>
      <c r="V4" s="24" t="s">
        <v>3</v>
      </c>
      <c r="W4" s="24" t="s">
        <v>4</v>
      </c>
      <c r="X4" s="24" t="s">
        <v>5</v>
      </c>
      <c r="Y4" s="24" t="s">
        <v>6</v>
      </c>
      <c r="Z4" s="24" t="s">
        <v>7</v>
      </c>
      <c r="AA4" s="24" t="s">
        <v>45</v>
      </c>
      <c r="AB4" s="24" t="s">
        <v>46</v>
      </c>
    </row>
    <row r="5" spans="1:27" ht="12.75">
      <c r="A5" s="10" t="s">
        <v>9</v>
      </c>
      <c r="B5" s="11" t="s">
        <v>10</v>
      </c>
      <c r="C5" s="14">
        <v>318</v>
      </c>
      <c r="D5" s="14">
        <v>272</v>
      </c>
      <c r="E5" s="14">
        <v>135</v>
      </c>
      <c r="F5" s="14">
        <v>322</v>
      </c>
      <c r="G5" s="14">
        <v>278</v>
      </c>
      <c r="H5" s="14">
        <v>396</v>
      </c>
      <c r="I5" s="14">
        <v>157</v>
      </c>
      <c r="J5" s="15">
        <v>1878</v>
      </c>
      <c r="K5" s="13">
        <v>366</v>
      </c>
      <c r="L5" s="14">
        <v>303</v>
      </c>
      <c r="M5" s="14">
        <v>149</v>
      </c>
      <c r="N5" s="14">
        <v>326</v>
      </c>
      <c r="O5" s="14">
        <v>269</v>
      </c>
      <c r="P5" s="14">
        <v>433</v>
      </c>
      <c r="Q5" s="14">
        <v>152</v>
      </c>
      <c r="R5" s="14">
        <v>1998</v>
      </c>
      <c r="S5" s="68">
        <f>+(R5/$R$21)*100</f>
        <v>1.378862955652786</v>
      </c>
      <c r="T5" s="23">
        <f>+(K5-C5)/C5*100</f>
        <v>15.09433962264151</v>
      </c>
      <c r="U5" s="26">
        <f aca="true" t="shared" si="0" ref="U5:AA20">+(L5-D5)/D5*100</f>
        <v>11.397058823529411</v>
      </c>
      <c r="V5" s="26">
        <f t="shared" si="0"/>
        <v>10.37037037037037</v>
      </c>
      <c r="W5" s="26">
        <f t="shared" si="0"/>
        <v>1.2422360248447204</v>
      </c>
      <c r="X5" s="26">
        <f t="shared" si="0"/>
        <v>-3.237410071942446</v>
      </c>
      <c r="Y5" s="26">
        <f t="shared" si="0"/>
        <v>9.343434343434344</v>
      </c>
      <c r="Z5" s="26">
        <f t="shared" si="0"/>
        <v>-3.1847133757961785</v>
      </c>
      <c r="AA5" s="27">
        <f t="shared" si="0"/>
        <v>6.3897763578274756</v>
      </c>
    </row>
    <row r="6" spans="1:27" ht="12.75">
      <c r="A6" s="10" t="s">
        <v>11</v>
      </c>
      <c r="B6" s="11" t="s">
        <v>12</v>
      </c>
      <c r="C6" s="17">
        <v>1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8">
        <v>1</v>
      </c>
      <c r="K6" s="16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68">
        <f aca="true" t="shared" si="1" ref="S6:S21">+(R6/$R$21)*100</f>
        <v>0</v>
      </c>
      <c r="T6" s="28">
        <f aca="true" t="shared" si="2" ref="T6:T21">+(K6-C6)/C6*100</f>
        <v>-100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30">
        <f t="shared" si="0"/>
        <v>-100</v>
      </c>
    </row>
    <row r="7" spans="1:27" ht="12.75">
      <c r="A7" s="10" t="s">
        <v>13</v>
      </c>
      <c r="B7" s="11" t="s">
        <v>14</v>
      </c>
      <c r="C7" s="17">
        <v>35</v>
      </c>
      <c r="D7" s="17">
        <v>23</v>
      </c>
      <c r="E7" s="17">
        <v>9</v>
      </c>
      <c r="F7" s="17">
        <v>7</v>
      </c>
      <c r="G7" s="17">
        <v>4</v>
      </c>
      <c r="H7" s="17">
        <v>15</v>
      </c>
      <c r="I7" s="17">
        <v>2</v>
      </c>
      <c r="J7" s="18">
        <v>95</v>
      </c>
      <c r="K7" s="16">
        <v>29</v>
      </c>
      <c r="L7" s="17">
        <v>24</v>
      </c>
      <c r="M7" s="17">
        <v>10</v>
      </c>
      <c r="N7" s="17">
        <v>6</v>
      </c>
      <c r="O7" s="17">
        <v>3</v>
      </c>
      <c r="P7" s="17">
        <v>12</v>
      </c>
      <c r="Q7" s="17">
        <v>1</v>
      </c>
      <c r="R7" s="17">
        <v>85</v>
      </c>
      <c r="S7" s="68">
        <f t="shared" si="1"/>
        <v>0.0586603359511946</v>
      </c>
      <c r="T7" s="28">
        <f t="shared" si="2"/>
        <v>-17.142857142857142</v>
      </c>
      <c r="U7" s="25">
        <f t="shared" si="0"/>
        <v>4.3478260869565215</v>
      </c>
      <c r="V7" s="25">
        <f t="shared" si="0"/>
        <v>11.11111111111111</v>
      </c>
      <c r="W7" s="25">
        <f t="shared" si="0"/>
        <v>-14.285714285714285</v>
      </c>
      <c r="X7" s="25">
        <f t="shared" si="0"/>
        <v>-25</v>
      </c>
      <c r="Y7" s="25">
        <f t="shared" si="0"/>
        <v>-20</v>
      </c>
      <c r="Z7" s="25">
        <f t="shared" si="0"/>
        <v>-50</v>
      </c>
      <c r="AA7" s="30">
        <f t="shared" si="0"/>
        <v>-10.526315789473683</v>
      </c>
    </row>
    <row r="8" spans="1:27" ht="12.75">
      <c r="A8" s="10" t="s">
        <v>15</v>
      </c>
      <c r="B8" s="11" t="s">
        <v>16</v>
      </c>
      <c r="C8" s="17">
        <v>8432</v>
      </c>
      <c r="D8" s="17">
        <v>10038</v>
      </c>
      <c r="E8" s="17">
        <v>2024</v>
      </c>
      <c r="F8" s="17">
        <v>8845</v>
      </c>
      <c r="G8" s="17">
        <v>6349</v>
      </c>
      <c r="H8" s="17">
        <v>9808</v>
      </c>
      <c r="I8" s="17">
        <v>2424</v>
      </c>
      <c r="J8" s="18">
        <v>47920</v>
      </c>
      <c r="K8" s="16">
        <v>8298</v>
      </c>
      <c r="L8" s="17">
        <v>9981</v>
      </c>
      <c r="M8" s="17">
        <v>1949</v>
      </c>
      <c r="N8" s="17">
        <v>8687</v>
      </c>
      <c r="O8" s="17">
        <v>6322</v>
      </c>
      <c r="P8" s="17">
        <v>9662</v>
      </c>
      <c r="Q8" s="17">
        <v>2395</v>
      </c>
      <c r="R8" s="17">
        <v>47294</v>
      </c>
      <c r="S8" s="68">
        <f t="shared" si="1"/>
        <v>32.63861092324468</v>
      </c>
      <c r="T8" s="28">
        <f t="shared" si="2"/>
        <v>-1.5891840607210626</v>
      </c>
      <c r="U8" s="25">
        <f t="shared" si="0"/>
        <v>-0.5678421996413628</v>
      </c>
      <c r="V8" s="25">
        <f t="shared" si="0"/>
        <v>-3.705533596837945</v>
      </c>
      <c r="W8" s="25">
        <f t="shared" si="0"/>
        <v>-1.78631995477671</v>
      </c>
      <c r="X8" s="25">
        <f t="shared" si="0"/>
        <v>-0.42526382107418487</v>
      </c>
      <c r="Y8" s="25">
        <f t="shared" si="0"/>
        <v>-1.4885807504078303</v>
      </c>
      <c r="Z8" s="25">
        <f t="shared" si="0"/>
        <v>-1.1963696369636965</v>
      </c>
      <c r="AA8" s="30">
        <f t="shared" si="0"/>
        <v>-1.3063439065108513</v>
      </c>
    </row>
    <row r="9" spans="1:27" ht="12.75">
      <c r="A9" s="10" t="s">
        <v>17</v>
      </c>
      <c r="B9" s="11" t="s">
        <v>18</v>
      </c>
      <c r="C9" s="17">
        <v>0</v>
      </c>
      <c r="D9" s="17">
        <v>2</v>
      </c>
      <c r="E9" s="17">
        <v>1</v>
      </c>
      <c r="F9" s="17">
        <v>0</v>
      </c>
      <c r="G9" s="17">
        <v>2</v>
      </c>
      <c r="H9" s="17">
        <v>5</v>
      </c>
      <c r="I9" s="17">
        <v>0</v>
      </c>
      <c r="J9" s="18">
        <v>10</v>
      </c>
      <c r="K9" s="16">
        <v>0</v>
      </c>
      <c r="L9" s="17">
        <v>2</v>
      </c>
      <c r="M9" s="17">
        <v>1</v>
      </c>
      <c r="N9" s="17">
        <v>0</v>
      </c>
      <c r="O9" s="17">
        <v>2</v>
      </c>
      <c r="P9" s="17">
        <v>3</v>
      </c>
      <c r="Q9" s="17">
        <v>0</v>
      </c>
      <c r="R9" s="17">
        <v>8</v>
      </c>
      <c r="S9" s="68">
        <f t="shared" si="1"/>
        <v>0.005520972795406551</v>
      </c>
      <c r="T9" s="28">
        <v>0</v>
      </c>
      <c r="U9" s="25">
        <f t="shared" si="0"/>
        <v>0</v>
      </c>
      <c r="V9" s="25">
        <f t="shared" si="0"/>
        <v>0</v>
      </c>
      <c r="W9" s="25">
        <v>0</v>
      </c>
      <c r="X9" s="25">
        <f t="shared" si="0"/>
        <v>0</v>
      </c>
      <c r="Y9" s="25">
        <f t="shared" si="0"/>
        <v>-40</v>
      </c>
      <c r="Z9" s="25">
        <v>0</v>
      </c>
      <c r="AA9" s="30">
        <f t="shared" si="0"/>
        <v>-20</v>
      </c>
    </row>
    <row r="10" spans="1:27" ht="12.75">
      <c r="A10" s="10" t="s">
        <v>19</v>
      </c>
      <c r="B10" s="11" t="s">
        <v>20</v>
      </c>
      <c r="C10" s="17">
        <v>10393</v>
      </c>
      <c r="D10" s="17">
        <v>8564</v>
      </c>
      <c r="E10" s="17">
        <v>2167</v>
      </c>
      <c r="F10" s="17">
        <v>9632</v>
      </c>
      <c r="G10" s="17">
        <v>8336</v>
      </c>
      <c r="H10" s="17">
        <v>9894</v>
      </c>
      <c r="I10" s="17">
        <v>2674</v>
      </c>
      <c r="J10" s="18">
        <v>51660</v>
      </c>
      <c r="K10" s="16">
        <v>11157</v>
      </c>
      <c r="L10" s="17">
        <v>9103</v>
      </c>
      <c r="M10" s="17">
        <v>2232</v>
      </c>
      <c r="N10" s="17">
        <v>10071</v>
      </c>
      <c r="O10" s="17">
        <v>8628</v>
      </c>
      <c r="P10" s="17">
        <v>10301</v>
      </c>
      <c r="Q10" s="17">
        <v>2790</v>
      </c>
      <c r="R10" s="17">
        <v>54282</v>
      </c>
      <c r="S10" s="68">
        <f t="shared" si="1"/>
        <v>37.4611806600323</v>
      </c>
      <c r="T10" s="28">
        <f t="shared" si="2"/>
        <v>7.351101703069373</v>
      </c>
      <c r="U10" s="25">
        <f t="shared" si="0"/>
        <v>6.293787949556282</v>
      </c>
      <c r="V10" s="25">
        <f t="shared" si="0"/>
        <v>2.9995385325334563</v>
      </c>
      <c r="W10" s="25">
        <f t="shared" si="0"/>
        <v>4.557724252491694</v>
      </c>
      <c r="X10" s="25">
        <f t="shared" si="0"/>
        <v>3.502879078694818</v>
      </c>
      <c r="Y10" s="25">
        <f t="shared" si="0"/>
        <v>4.113604204568425</v>
      </c>
      <c r="Z10" s="25">
        <f t="shared" si="0"/>
        <v>4.338070306656694</v>
      </c>
      <c r="AA10" s="30">
        <f t="shared" si="0"/>
        <v>5.075493612078978</v>
      </c>
    </row>
    <row r="11" spans="1:27" ht="12.75">
      <c r="A11" s="10" t="s">
        <v>21</v>
      </c>
      <c r="B11" s="11" t="s">
        <v>22</v>
      </c>
      <c r="C11" s="17">
        <v>2008</v>
      </c>
      <c r="D11" s="17">
        <v>1812</v>
      </c>
      <c r="E11" s="17">
        <v>427</v>
      </c>
      <c r="F11" s="17">
        <v>1789</v>
      </c>
      <c r="G11" s="17">
        <v>1597</v>
      </c>
      <c r="H11" s="17">
        <v>1988</v>
      </c>
      <c r="I11" s="17">
        <v>628</v>
      </c>
      <c r="J11" s="18">
        <v>10249</v>
      </c>
      <c r="K11" s="16">
        <v>1967</v>
      </c>
      <c r="L11" s="17">
        <v>1775</v>
      </c>
      <c r="M11" s="17">
        <v>415</v>
      </c>
      <c r="N11" s="17">
        <v>1753</v>
      </c>
      <c r="O11" s="17">
        <v>1525</v>
      </c>
      <c r="P11" s="17">
        <v>1930</v>
      </c>
      <c r="Q11" s="17">
        <v>606</v>
      </c>
      <c r="R11" s="17">
        <v>9971</v>
      </c>
      <c r="S11" s="68">
        <f t="shared" si="1"/>
        <v>6.881202467874839</v>
      </c>
      <c r="T11" s="28">
        <f t="shared" si="2"/>
        <v>-2.041832669322709</v>
      </c>
      <c r="U11" s="25">
        <f t="shared" si="0"/>
        <v>-2.041942604856512</v>
      </c>
      <c r="V11" s="25">
        <f t="shared" si="0"/>
        <v>-2.810304449648712</v>
      </c>
      <c r="W11" s="25">
        <f t="shared" si="0"/>
        <v>-2.0122973728339857</v>
      </c>
      <c r="X11" s="25">
        <f t="shared" si="0"/>
        <v>-4.508453350031308</v>
      </c>
      <c r="Y11" s="25">
        <f t="shared" si="0"/>
        <v>-2.9175050301810868</v>
      </c>
      <c r="Z11" s="25">
        <f t="shared" si="0"/>
        <v>-3.5031847133757963</v>
      </c>
      <c r="AA11" s="30">
        <f t="shared" si="0"/>
        <v>-2.7124597521709437</v>
      </c>
    </row>
    <row r="12" spans="1:27" ht="12.75">
      <c r="A12" s="10" t="s">
        <v>23</v>
      </c>
      <c r="B12" s="11" t="s">
        <v>24</v>
      </c>
      <c r="C12" s="17">
        <v>89</v>
      </c>
      <c r="D12" s="17">
        <v>47</v>
      </c>
      <c r="E12" s="17">
        <v>18</v>
      </c>
      <c r="F12" s="17">
        <v>30</v>
      </c>
      <c r="G12" s="17">
        <v>63</v>
      </c>
      <c r="H12" s="17">
        <v>97</v>
      </c>
      <c r="I12" s="17">
        <v>38</v>
      </c>
      <c r="J12" s="18">
        <v>382</v>
      </c>
      <c r="K12" s="16">
        <v>77</v>
      </c>
      <c r="L12" s="17">
        <v>42</v>
      </c>
      <c r="M12" s="17">
        <v>17</v>
      </c>
      <c r="N12" s="17">
        <v>25</v>
      </c>
      <c r="O12" s="17">
        <v>54</v>
      </c>
      <c r="P12" s="17">
        <v>87</v>
      </c>
      <c r="Q12" s="17">
        <v>30</v>
      </c>
      <c r="R12" s="17">
        <v>332</v>
      </c>
      <c r="S12" s="68">
        <f t="shared" si="1"/>
        <v>0.22912037100937185</v>
      </c>
      <c r="T12" s="28">
        <f t="shared" si="2"/>
        <v>-13.48314606741573</v>
      </c>
      <c r="U12" s="25">
        <f t="shared" si="0"/>
        <v>-10.638297872340425</v>
      </c>
      <c r="V12" s="25">
        <f t="shared" si="0"/>
        <v>-5.555555555555555</v>
      </c>
      <c r="W12" s="25">
        <f t="shared" si="0"/>
        <v>-16.666666666666664</v>
      </c>
      <c r="X12" s="25">
        <f t="shared" si="0"/>
        <v>-14.285714285714285</v>
      </c>
      <c r="Y12" s="25">
        <f t="shared" si="0"/>
        <v>-10.309278350515463</v>
      </c>
      <c r="Z12" s="25">
        <f t="shared" si="0"/>
        <v>-21.052631578947366</v>
      </c>
      <c r="AA12" s="30">
        <f t="shared" si="0"/>
        <v>-13.089005235602095</v>
      </c>
    </row>
    <row r="13" spans="1:27" ht="12.75">
      <c r="A13" s="10" t="s">
        <v>25</v>
      </c>
      <c r="B13" s="11" t="s">
        <v>26</v>
      </c>
      <c r="C13" s="17">
        <v>2501</v>
      </c>
      <c r="D13" s="17">
        <v>2151</v>
      </c>
      <c r="E13" s="17">
        <v>375</v>
      </c>
      <c r="F13" s="17">
        <v>2173</v>
      </c>
      <c r="G13" s="17">
        <v>2118</v>
      </c>
      <c r="H13" s="17">
        <v>2668</v>
      </c>
      <c r="I13" s="17">
        <v>720</v>
      </c>
      <c r="J13" s="18">
        <v>12706</v>
      </c>
      <c r="K13" s="16">
        <v>2526</v>
      </c>
      <c r="L13" s="17">
        <v>2160</v>
      </c>
      <c r="M13" s="17">
        <v>375</v>
      </c>
      <c r="N13" s="17">
        <v>2167</v>
      </c>
      <c r="O13" s="17">
        <v>2147</v>
      </c>
      <c r="P13" s="17">
        <v>2626</v>
      </c>
      <c r="Q13" s="17">
        <v>722</v>
      </c>
      <c r="R13" s="17">
        <v>12723</v>
      </c>
      <c r="S13" s="68">
        <f t="shared" si="1"/>
        <v>8.780417109494692</v>
      </c>
      <c r="T13" s="28">
        <f t="shared" si="2"/>
        <v>0.9996001599360257</v>
      </c>
      <c r="U13" s="25">
        <f t="shared" si="0"/>
        <v>0.41841004184100417</v>
      </c>
      <c r="V13" s="25">
        <f t="shared" si="0"/>
        <v>0</v>
      </c>
      <c r="W13" s="25">
        <f t="shared" si="0"/>
        <v>-0.2761159687068569</v>
      </c>
      <c r="X13" s="25">
        <f t="shared" si="0"/>
        <v>1.3692162417374882</v>
      </c>
      <c r="Y13" s="25">
        <f t="shared" si="0"/>
        <v>-1.5742128935532234</v>
      </c>
      <c r="Z13" s="25">
        <f t="shared" si="0"/>
        <v>0.2777777777777778</v>
      </c>
      <c r="AA13" s="30">
        <f t="shared" si="0"/>
        <v>0.13379505745317172</v>
      </c>
    </row>
    <row r="14" spans="1:27" ht="12.75">
      <c r="A14" s="10" t="s">
        <v>27</v>
      </c>
      <c r="B14" s="11" t="s">
        <v>28</v>
      </c>
      <c r="C14" s="17">
        <v>2</v>
      </c>
      <c r="D14" s="17">
        <v>1</v>
      </c>
      <c r="E14" s="17">
        <v>2</v>
      </c>
      <c r="F14" s="17">
        <v>4</v>
      </c>
      <c r="G14" s="17">
        <v>6</v>
      </c>
      <c r="H14" s="17">
        <v>0</v>
      </c>
      <c r="I14" s="17">
        <v>3</v>
      </c>
      <c r="J14" s="18">
        <v>18</v>
      </c>
      <c r="K14" s="16">
        <v>4</v>
      </c>
      <c r="L14" s="17">
        <v>1</v>
      </c>
      <c r="M14" s="17">
        <v>2</v>
      </c>
      <c r="N14" s="17">
        <v>4</v>
      </c>
      <c r="O14" s="17">
        <v>7</v>
      </c>
      <c r="P14" s="17">
        <v>0</v>
      </c>
      <c r="Q14" s="17">
        <v>3</v>
      </c>
      <c r="R14" s="17">
        <v>21</v>
      </c>
      <c r="S14" s="68">
        <f t="shared" si="1"/>
        <v>0.014492553587942197</v>
      </c>
      <c r="T14" s="28">
        <f t="shared" si="2"/>
        <v>100</v>
      </c>
      <c r="U14" s="25">
        <f t="shared" si="0"/>
        <v>0</v>
      </c>
      <c r="V14" s="25">
        <f t="shared" si="0"/>
        <v>0</v>
      </c>
      <c r="W14" s="25">
        <f t="shared" si="0"/>
        <v>0</v>
      </c>
      <c r="X14" s="25">
        <f t="shared" si="0"/>
        <v>16.666666666666664</v>
      </c>
      <c r="Y14" s="25">
        <v>0</v>
      </c>
      <c r="Z14" s="25">
        <f t="shared" si="0"/>
        <v>0</v>
      </c>
      <c r="AA14" s="30">
        <f t="shared" si="0"/>
        <v>16.666666666666664</v>
      </c>
    </row>
    <row r="15" spans="1:27" ht="12.75">
      <c r="A15" s="10" t="s">
        <v>29</v>
      </c>
      <c r="B15" s="11" t="s">
        <v>30</v>
      </c>
      <c r="C15" s="17">
        <v>910</v>
      </c>
      <c r="D15" s="17">
        <v>910</v>
      </c>
      <c r="E15" s="17">
        <v>177</v>
      </c>
      <c r="F15" s="17">
        <v>763</v>
      </c>
      <c r="G15" s="17">
        <v>847</v>
      </c>
      <c r="H15" s="17">
        <v>974</v>
      </c>
      <c r="I15" s="17">
        <v>209</v>
      </c>
      <c r="J15" s="18">
        <v>4790</v>
      </c>
      <c r="K15" s="16">
        <v>880</v>
      </c>
      <c r="L15" s="17">
        <v>902</v>
      </c>
      <c r="M15" s="17">
        <v>179</v>
      </c>
      <c r="N15" s="17">
        <v>771</v>
      </c>
      <c r="O15" s="17">
        <v>819</v>
      </c>
      <c r="P15" s="17">
        <v>966</v>
      </c>
      <c r="Q15" s="17">
        <v>207</v>
      </c>
      <c r="R15" s="17">
        <v>4724</v>
      </c>
      <c r="S15" s="68">
        <f t="shared" si="1"/>
        <v>3.260134435687568</v>
      </c>
      <c r="T15" s="28">
        <f t="shared" si="2"/>
        <v>-3.296703296703297</v>
      </c>
      <c r="U15" s="25">
        <f t="shared" si="0"/>
        <v>-0.8791208791208791</v>
      </c>
      <c r="V15" s="25">
        <f t="shared" si="0"/>
        <v>1.1299435028248588</v>
      </c>
      <c r="W15" s="25">
        <f t="shared" si="0"/>
        <v>1.0484927916120577</v>
      </c>
      <c r="X15" s="25">
        <f t="shared" si="0"/>
        <v>-3.3057851239669422</v>
      </c>
      <c r="Y15" s="25">
        <f t="shared" si="0"/>
        <v>-0.8213552361396305</v>
      </c>
      <c r="Z15" s="25">
        <f t="shared" si="0"/>
        <v>-0.9569377990430622</v>
      </c>
      <c r="AA15" s="30">
        <f t="shared" si="0"/>
        <v>-1.3778705636743214</v>
      </c>
    </row>
    <row r="16" spans="1:27" ht="12.75">
      <c r="A16" s="10" t="s">
        <v>31</v>
      </c>
      <c r="B16" s="11" t="s">
        <v>32</v>
      </c>
      <c r="C16" s="17">
        <v>23</v>
      </c>
      <c r="D16" s="17">
        <v>14</v>
      </c>
      <c r="E16" s="17">
        <v>5</v>
      </c>
      <c r="F16" s="17">
        <v>30</v>
      </c>
      <c r="G16" s="17">
        <v>18</v>
      </c>
      <c r="H16" s="17">
        <v>54</v>
      </c>
      <c r="I16" s="17">
        <v>16</v>
      </c>
      <c r="J16" s="18">
        <v>160</v>
      </c>
      <c r="K16" s="16">
        <v>21</v>
      </c>
      <c r="L16" s="17">
        <v>13</v>
      </c>
      <c r="M16" s="17">
        <v>4</v>
      </c>
      <c r="N16" s="17">
        <v>29</v>
      </c>
      <c r="O16" s="17">
        <v>18</v>
      </c>
      <c r="P16" s="17">
        <v>52</v>
      </c>
      <c r="Q16" s="17">
        <v>16</v>
      </c>
      <c r="R16" s="17">
        <v>153</v>
      </c>
      <c r="S16" s="68">
        <f t="shared" si="1"/>
        <v>0.10558860471215029</v>
      </c>
      <c r="T16" s="28">
        <f t="shared" si="2"/>
        <v>-8.695652173913043</v>
      </c>
      <c r="U16" s="25">
        <f t="shared" si="0"/>
        <v>-7.142857142857142</v>
      </c>
      <c r="V16" s="25">
        <f t="shared" si="0"/>
        <v>-20</v>
      </c>
      <c r="W16" s="25">
        <f t="shared" si="0"/>
        <v>-3.3333333333333335</v>
      </c>
      <c r="X16" s="25">
        <f t="shared" si="0"/>
        <v>0</v>
      </c>
      <c r="Y16" s="25">
        <f t="shared" si="0"/>
        <v>-3.7037037037037033</v>
      </c>
      <c r="Z16" s="25">
        <f t="shared" si="0"/>
        <v>0</v>
      </c>
      <c r="AA16" s="30">
        <f t="shared" si="0"/>
        <v>-4.375</v>
      </c>
    </row>
    <row r="17" spans="1:27" ht="12.75">
      <c r="A17" s="10" t="s">
        <v>33</v>
      </c>
      <c r="B17" s="11" t="s">
        <v>34</v>
      </c>
      <c r="C17" s="17">
        <v>20</v>
      </c>
      <c r="D17" s="17">
        <v>18</v>
      </c>
      <c r="E17" s="17">
        <v>9</v>
      </c>
      <c r="F17" s="17">
        <v>3</v>
      </c>
      <c r="G17" s="17">
        <v>7</v>
      </c>
      <c r="H17" s="17">
        <v>18</v>
      </c>
      <c r="I17" s="17">
        <v>7</v>
      </c>
      <c r="J17" s="18">
        <v>82</v>
      </c>
      <c r="K17" s="16">
        <v>19</v>
      </c>
      <c r="L17" s="17">
        <v>19</v>
      </c>
      <c r="M17" s="17">
        <v>11</v>
      </c>
      <c r="N17" s="17">
        <v>3</v>
      </c>
      <c r="O17" s="17">
        <v>4</v>
      </c>
      <c r="P17" s="17">
        <v>10</v>
      </c>
      <c r="Q17" s="17">
        <v>5</v>
      </c>
      <c r="R17" s="17">
        <v>71</v>
      </c>
      <c r="S17" s="68">
        <f t="shared" si="1"/>
        <v>0.04899863355923314</v>
      </c>
      <c r="T17" s="28">
        <f t="shared" si="2"/>
        <v>-5</v>
      </c>
      <c r="U17" s="25">
        <f t="shared" si="0"/>
        <v>5.555555555555555</v>
      </c>
      <c r="V17" s="25">
        <f t="shared" si="0"/>
        <v>22.22222222222222</v>
      </c>
      <c r="W17" s="25">
        <f t="shared" si="0"/>
        <v>0</v>
      </c>
      <c r="X17" s="25">
        <f t="shared" si="0"/>
        <v>-42.857142857142854</v>
      </c>
      <c r="Y17" s="25">
        <f t="shared" si="0"/>
        <v>-44.44444444444444</v>
      </c>
      <c r="Z17" s="25">
        <f t="shared" si="0"/>
        <v>-28.57142857142857</v>
      </c>
      <c r="AA17" s="30">
        <f t="shared" si="0"/>
        <v>-13.414634146341465</v>
      </c>
    </row>
    <row r="18" spans="1:27" ht="12.75">
      <c r="A18" s="10" t="s">
        <v>35</v>
      </c>
      <c r="B18" s="11" t="s">
        <v>36</v>
      </c>
      <c r="C18" s="17">
        <v>2597</v>
      </c>
      <c r="D18" s="17">
        <v>2349</v>
      </c>
      <c r="E18" s="17">
        <v>494</v>
      </c>
      <c r="F18" s="17">
        <v>2124</v>
      </c>
      <c r="G18" s="17">
        <v>1905</v>
      </c>
      <c r="H18" s="17">
        <v>2353</v>
      </c>
      <c r="I18" s="17">
        <v>775</v>
      </c>
      <c r="J18" s="18">
        <v>12597</v>
      </c>
      <c r="K18" s="16">
        <v>2708</v>
      </c>
      <c r="L18" s="17">
        <v>2410</v>
      </c>
      <c r="M18" s="17">
        <v>502</v>
      </c>
      <c r="N18" s="17">
        <v>2168</v>
      </c>
      <c r="O18" s="17">
        <v>1993</v>
      </c>
      <c r="P18" s="17">
        <v>2430</v>
      </c>
      <c r="Q18" s="17">
        <v>783</v>
      </c>
      <c r="R18" s="17">
        <v>12994</v>
      </c>
      <c r="S18" s="68">
        <f t="shared" si="1"/>
        <v>8.96744006293909</v>
      </c>
      <c r="T18" s="28">
        <f t="shared" si="2"/>
        <v>4.274162495186754</v>
      </c>
      <c r="U18" s="25">
        <f t="shared" si="0"/>
        <v>2.596849723286505</v>
      </c>
      <c r="V18" s="25">
        <f t="shared" si="0"/>
        <v>1.6194331983805668</v>
      </c>
      <c r="W18" s="25">
        <f t="shared" si="0"/>
        <v>2.0715630885122414</v>
      </c>
      <c r="X18" s="25">
        <f t="shared" si="0"/>
        <v>4.619422572178477</v>
      </c>
      <c r="Y18" s="25">
        <f t="shared" si="0"/>
        <v>3.2724181895452613</v>
      </c>
      <c r="Z18" s="25">
        <f t="shared" si="0"/>
        <v>1.032258064516129</v>
      </c>
      <c r="AA18" s="30">
        <f t="shared" si="0"/>
        <v>3.1515440184170838</v>
      </c>
    </row>
    <row r="19" spans="1:27" ht="12.75">
      <c r="A19" s="10" t="s">
        <v>37</v>
      </c>
      <c r="B19" s="11" t="s">
        <v>38</v>
      </c>
      <c r="C19" s="17">
        <v>0</v>
      </c>
      <c r="D19" s="17">
        <v>1</v>
      </c>
      <c r="E19" s="17">
        <v>1</v>
      </c>
      <c r="F19" s="17">
        <v>0</v>
      </c>
      <c r="G19" s="17">
        <v>0</v>
      </c>
      <c r="H19" s="17">
        <v>1</v>
      </c>
      <c r="I19" s="17">
        <v>0</v>
      </c>
      <c r="J19" s="18">
        <v>3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68">
        <f t="shared" si="1"/>
        <v>0</v>
      </c>
      <c r="T19" s="28">
        <v>0</v>
      </c>
      <c r="U19" s="25">
        <f t="shared" si="0"/>
        <v>-100</v>
      </c>
      <c r="V19" s="25">
        <f t="shared" si="0"/>
        <v>-100</v>
      </c>
      <c r="W19" s="25">
        <v>0</v>
      </c>
      <c r="X19" s="25">
        <v>0</v>
      </c>
      <c r="Y19" s="25">
        <f t="shared" si="0"/>
        <v>-100</v>
      </c>
      <c r="Z19" s="25">
        <v>0</v>
      </c>
      <c r="AA19" s="30">
        <f t="shared" si="0"/>
        <v>-100</v>
      </c>
    </row>
    <row r="20" spans="1:27" ht="12.75">
      <c r="A20" s="10" t="s">
        <v>39</v>
      </c>
      <c r="B20" s="11" t="s">
        <v>40</v>
      </c>
      <c r="C20" s="17">
        <v>26</v>
      </c>
      <c r="D20" s="17">
        <v>60</v>
      </c>
      <c r="E20" s="17">
        <v>1</v>
      </c>
      <c r="F20" s="17">
        <v>29</v>
      </c>
      <c r="G20" s="17">
        <v>121</v>
      </c>
      <c r="H20" s="17">
        <v>33</v>
      </c>
      <c r="I20" s="17">
        <v>10</v>
      </c>
      <c r="J20" s="18">
        <v>280</v>
      </c>
      <c r="K20" s="16">
        <v>19</v>
      </c>
      <c r="L20" s="17">
        <v>53</v>
      </c>
      <c r="M20" s="17">
        <v>1</v>
      </c>
      <c r="N20" s="17">
        <v>22</v>
      </c>
      <c r="O20" s="17">
        <v>111</v>
      </c>
      <c r="P20" s="17">
        <v>32</v>
      </c>
      <c r="Q20" s="17">
        <v>8</v>
      </c>
      <c r="R20" s="17">
        <v>246</v>
      </c>
      <c r="S20" s="68">
        <f t="shared" si="1"/>
        <v>0.16976991345875142</v>
      </c>
      <c r="T20" s="28">
        <f t="shared" si="2"/>
        <v>-26.923076923076923</v>
      </c>
      <c r="U20" s="25">
        <f t="shared" si="0"/>
        <v>-11.666666666666666</v>
      </c>
      <c r="V20" s="25">
        <f t="shared" si="0"/>
        <v>0</v>
      </c>
      <c r="W20" s="25">
        <f t="shared" si="0"/>
        <v>-24.137931034482758</v>
      </c>
      <c r="X20" s="25">
        <f t="shared" si="0"/>
        <v>-8.264462809917356</v>
      </c>
      <c r="Y20" s="25">
        <f t="shared" si="0"/>
        <v>-3.0303030303030303</v>
      </c>
      <c r="Z20" s="25">
        <f t="shared" si="0"/>
        <v>-20</v>
      </c>
      <c r="AA20" s="30">
        <f t="shared" si="0"/>
        <v>-12.142857142857142</v>
      </c>
    </row>
    <row r="21" spans="1:28" s="6" customFormat="1" ht="12.75">
      <c r="A21" s="12" t="s">
        <v>41</v>
      </c>
      <c r="B21" s="12" t="s">
        <v>8</v>
      </c>
      <c r="C21" s="20">
        <v>27355</v>
      </c>
      <c r="D21" s="20">
        <v>26262</v>
      </c>
      <c r="E21" s="20">
        <v>5845</v>
      </c>
      <c r="F21" s="20">
        <v>25751</v>
      </c>
      <c r="G21" s="20">
        <v>21651</v>
      </c>
      <c r="H21" s="20">
        <v>28304</v>
      </c>
      <c r="I21" s="20">
        <v>7663</v>
      </c>
      <c r="J21" s="21">
        <v>142831</v>
      </c>
      <c r="K21" s="19">
        <v>28071</v>
      </c>
      <c r="L21" s="20">
        <v>26788</v>
      </c>
      <c r="M21" s="20">
        <v>5847</v>
      </c>
      <c r="N21" s="20">
        <v>26032</v>
      </c>
      <c r="O21" s="20">
        <v>21902</v>
      </c>
      <c r="P21" s="20">
        <v>28544</v>
      </c>
      <c r="Q21" s="20">
        <v>7718</v>
      </c>
      <c r="R21" s="20">
        <v>144902</v>
      </c>
      <c r="S21" s="68">
        <f t="shared" si="1"/>
        <v>100</v>
      </c>
      <c r="T21" s="31">
        <f t="shared" si="2"/>
        <v>2.6174373971851583</v>
      </c>
      <c r="U21" s="32">
        <f aca="true" t="shared" si="3" ref="U21:AA21">+(L21-D21)/D21*100</f>
        <v>2.002893915162592</v>
      </c>
      <c r="V21" s="32">
        <f t="shared" si="3"/>
        <v>0.03421727972626176</v>
      </c>
      <c r="W21" s="32">
        <f t="shared" si="3"/>
        <v>1.0912197584559822</v>
      </c>
      <c r="X21" s="32">
        <f t="shared" si="3"/>
        <v>1.1592998013948548</v>
      </c>
      <c r="Y21" s="32">
        <f t="shared" si="3"/>
        <v>0.8479366873940078</v>
      </c>
      <c r="Z21" s="32">
        <f t="shared" si="3"/>
        <v>0.7177345687067728</v>
      </c>
      <c r="AA21" s="33">
        <f t="shared" si="3"/>
        <v>1.4499653436578894</v>
      </c>
      <c r="AB21" s="6">
        <v>1.3</v>
      </c>
    </row>
    <row r="25" spans="1:2" ht="12.75">
      <c r="A25" s="101" t="s">
        <v>0</v>
      </c>
      <c r="B25" s="102"/>
    </row>
    <row r="26" spans="1:3" ht="12.75">
      <c r="A26" s="103"/>
      <c r="B26" s="104"/>
      <c r="C26" t="s">
        <v>51</v>
      </c>
    </row>
    <row r="27" spans="1:6" ht="12.75">
      <c r="A27" s="10" t="s">
        <v>19</v>
      </c>
      <c r="B27" s="11" t="s">
        <v>20</v>
      </c>
      <c r="C27" s="47">
        <v>37.4611806600323</v>
      </c>
      <c r="D27">
        <v>5.1</v>
      </c>
      <c r="E27" s="49" t="s">
        <v>10</v>
      </c>
      <c r="F27" s="54">
        <v>6.3897763578274756</v>
      </c>
    </row>
    <row r="28" spans="1:6" ht="12.75">
      <c r="A28" s="10" t="s">
        <v>15</v>
      </c>
      <c r="B28" s="11" t="s">
        <v>16</v>
      </c>
      <c r="C28" s="47">
        <v>32.63861092324468</v>
      </c>
      <c r="D28">
        <v>-1.3</v>
      </c>
      <c r="E28" s="49" t="s">
        <v>12</v>
      </c>
      <c r="F28" s="54">
        <v>-100</v>
      </c>
    </row>
    <row r="29" spans="1:6" ht="12.75">
      <c r="A29" s="10" t="s">
        <v>35</v>
      </c>
      <c r="B29" s="11" t="s">
        <v>52</v>
      </c>
      <c r="C29" s="47">
        <v>8.96744006293909</v>
      </c>
      <c r="D29">
        <v>3.2</v>
      </c>
      <c r="E29" s="49" t="s">
        <v>14</v>
      </c>
      <c r="F29" s="54">
        <v>-10.526315789473683</v>
      </c>
    </row>
    <row r="30" spans="1:6" ht="12.75">
      <c r="A30" s="10" t="s">
        <v>25</v>
      </c>
      <c r="B30" s="11" t="s">
        <v>53</v>
      </c>
      <c r="C30" s="47">
        <v>8.780417109494692</v>
      </c>
      <c r="D30">
        <v>0.1</v>
      </c>
      <c r="E30" s="49" t="s">
        <v>16</v>
      </c>
      <c r="F30" s="54">
        <v>-1.3063439065108513</v>
      </c>
    </row>
    <row r="31" spans="1:6" ht="12.75">
      <c r="A31" s="10" t="s">
        <v>21</v>
      </c>
      <c r="B31" s="11" t="s">
        <v>56</v>
      </c>
      <c r="C31" s="47">
        <v>6.881202467874839</v>
      </c>
      <c r="D31">
        <v>-2.7</v>
      </c>
      <c r="E31" s="49" t="s">
        <v>18</v>
      </c>
      <c r="F31" s="54">
        <v>-20</v>
      </c>
    </row>
    <row r="32" spans="1:6" ht="12.75">
      <c r="A32" s="10" t="s">
        <v>29</v>
      </c>
      <c r="B32" s="11" t="s">
        <v>55</v>
      </c>
      <c r="C32" s="47">
        <v>3.260134435687568</v>
      </c>
      <c r="D32">
        <v>-1.4</v>
      </c>
      <c r="E32" s="49" t="s">
        <v>20</v>
      </c>
      <c r="F32" s="54">
        <v>5.075493612078978</v>
      </c>
    </row>
    <row r="33" spans="1:6" ht="12.75">
      <c r="A33" s="10" t="s">
        <v>9</v>
      </c>
      <c r="B33" s="11" t="s">
        <v>54</v>
      </c>
      <c r="C33" s="47">
        <v>1.378862955652786</v>
      </c>
      <c r="D33">
        <v>6.4</v>
      </c>
      <c r="E33" s="49" t="s">
        <v>22</v>
      </c>
      <c r="F33" s="54">
        <v>-2.7124597521709437</v>
      </c>
    </row>
    <row r="34" spans="1:6" ht="12.75">
      <c r="A34" s="10" t="s">
        <v>23</v>
      </c>
      <c r="B34" s="11" t="s">
        <v>24</v>
      </c>
      <c r="C34" s="47">
        <v>0.22912037100937185</v>
      </c>
      <c r="D34">
        <v>-13.1</v>
      </c>
      <c r="E34" s="49" t="s">
        <v>24</v>
      </c>
      <c r="F34" s="54">
        <v>-13.089005235602095</v>
      </c>
    </row>
    <row r="35" spans="1:6" ht="12.75">
      <c r="A35" s="10" t="s">
        <v>39</v>
      </c>
      <c r="B35" s="11" t="s">
        <v>40</v>
      </c>
      <c r="C35" s="47">
        <v>0.16976991345875142</v>
      </c>
      <c r="D35">
        <v>-12.1</v>
      </c>
      <c r="E35" s="49" t="s">
        <v>26</v>
      </c>
      <c r="F35" s="54">
        <v>0.13379505745317172</v>
      </c>
    </row>
    <row r="36" spans="1:6" ht="12.75">
      <c r="A36" s="10" t="s">
        <v>31</v>
      </c>
      <c r="B36" s="11" t="s">
        <v>32</v>
      </c>
      <c r="C36" s="47">
        <v>0.10558860471215029</v>
      </c>
      <c r="D36">
        <v>-4.4</v>
      </c>
      <c r="E36" s="49" t="s">
        <v>28</v>
      </c>
      <c r="F36" s="54">
        <v>16.666666666666664</v>
      </c>
    </row>
    <row r="37" spans="1:6" ht="12.75">
      <c r="A37" s="10" t="s">
        <v>13</v>
      </c>
      <c r="B37" s="11" t="s">
        <v>14</v>
      </c>
      <c r="C37" s="47">
        <v>0.0586603359511946</v>
      </c>
      <c r="D37">
        <v>-10.5</v>
      </c>
      <c r="E37" s="49" t="s">
        <v>30</v>
      </c>
      <c r="F37" s="54">
        <v>-1.3778705636743214</v>
      </c>
    </row>
    <row r="38" spans="1:6" ht="12.75">
      <c r="A38" s="12" t="s">
        <v>41</v>
      </c>
      <c r="B38" s="12" t="s">
        <v>8</v>
      </c>
      <c r="C38" s="47">
        <f>SUM(C27:C37)</f>
        <v>99.93098784005743</v>
      </c>
      <c r="E38" s="49" t="s">
        <v>32</v>
      </c>
      <c r="F38" s="54">
        <v>-4.375</v>
      </c>
    </row>
    <row r="39" spans="5:6" ht="12.75">
      <c r="E39" s="49" t="s">
        <v>34</v>
      </c>
      <c r="F39" s="54">
        <v>-13.414634146341465</v>
      </c>
    </row>
    <row r="40" spans="5:6" ht="12.75">
      <c r="E40" s="49" t="s">
        <v>36</v>
      </c>
      <c r="F40" s="54">
        <v>3.1515440184170838</v>
      </c>
    </row>
    <row r="41" spans="5:6" ht="12.75">
      <c r="E41" s="49" t="s">
        <v>38</v>
      </c>
      <c r="F41" s="54">
        <v>-100</v>
      </c>
    </row>
    <row r="42" spans="5:6" ht="12.75">
      <c r="E42" s="49" t="s">
        <v>40</v>
      </c>
      <c r="F42" s="54">
        <v>-12.142857142857142</v>
      </c>
    </row>
    <row r="43" spans="5:6" ht="12.75">
      <c r="E43" s="57" t="s">
        <v>8</v>
      </c>
      <c r="F43" s="65">
        <v>1.4499653436578894</v>
      </c>
    </row>
  </sheetData>
  <mergeCells count="6">
    <mergeCell ref="A25:B26"/>
    <mergeCell ref="T3:AA3"/>
    <mergeCell ref="A1:I1"/>
    <mergeCell ref="K3:R3"/>
    <mergeCell ref="A3:B4"/>
    <mergeCell ref="C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H1">
      <selection activeCell="K21" sqref="K21"/>
    </sheetView>
  </sheetViews>
  <sheetFormatPr defaultColWidth="9.140625" defaultRowHeight="12.75"/>
  <cols>
    <col min="1" max="1" width="3.57421875" style="0" customWidth="1"/>
    <col min="2" max="2" width="27.8515625" style="0" customWidth="1"/>
  </cols>
  <sheetData>
    <row r="1" spans="2:18" ht="12.75"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2"/>
      <c r="N1" s="2"/>
      <c r="O1" s="2"/>
      <c r="P1" s="2"/>
      <c r="Q1" s="2"/>
      <c r="R1" s="2"/>
    </row>
    <row r="2" spans="2:18" ht="12.7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2:18" ht="12.75">
      <c r="B3" s="102"/>
      <c r="C3" s="106">
        <f>K3-1</f>
        <v>2003</v>
      </c>
      <c r="D3" s="108"/>
      <c r="E3" s="108"/>
      <c r="F3" s="108"/>
      <c r="G3" s="108"/>
      <c r="H3" s="108"/>
      <c r="I3" s="108"/>
      <c r="J3" s="109"/>
      <c r="K3" s="106">
        <f>Foglio1!K3</f>
        <v>2004</v>
      </c>
      <c r="L3" s="107"/>
      <c r="M3" s="107"/>
      <c r="N3" s="107"/>
      <c r="O3" s="107"/>
      <c r="P3" s="107"/>
      <c r="Q3" s="107"/>
      <c r="R3" s="85"/>
    </row>
    <row r="4" spans="2:18" ht="12.75">
      <c r="B4" s="10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1</v>
      </c>
      <c r="L4" s="4" t="s">
        <v>2</v>
      </c>
      <c r="M4" s="4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</row>
    <row r="5" spans="2:18" ht="12.75">
      <c r="B5" s="7" t="str">
        <f>IF(Foglio1!B5&lt;&gt;"",Foglio1!B5,"")</f>
        <v>Agricoltura, caccia e silvicoltura</v>
      </c>
      <c r="C5" s="8">
        <f>IF(Foglio1!$J5&lt;&gt;0,Foglio1!C5*100/Foglio1!$J5,"")</f>
        <v>16.93290734824281</v>
      </c>
      <c r="D5" s="8">
        <f>IF(Foglio1!$J5&lt;&gt;0,Foglio1!D5*100/Foglio1!$J5,"")</f>
        <v>14.48349307774228</v>
      </c>
      <c r="E5" s="8">
        <f>IF(Foglio1!$J5&lt;&gt;0,Foglio1!E5*100/Foglio1!$J5,"")</f>
        <v>7.18849840255591</v>
      </c>
      <c r="F5" s="8">
        <f>IF(Foglio1!$J5&lt;&gt;0,Foglio1!F5*100/Foglio1!$J5,"")</f>
        <v>17.145899893503728</v>
      </c>
      <c r="G5" s="8">
        <f>IF(Foglio1!$J5&lt;&gt;0,Foglio1!G5*100/Foglio1!$J5,"")</f>
        <v>14.802981895633653</v>
      </c>
      <c r="H5" s="8">
        <f>IF(Foglio1!$J5&lt;&gt;0,Foglio1!H5*100/Foglio1!$J5,"")</f>
        <v>21.08626198083067</v>
      </c>
      <c r="I5" s="8">
        <f>IF(Foglio1!$J5&lt;&gt;0,Foglio1!I5*100/Foglio1!$J5,"")</f>
        <v>8.359957401490949</v>
      </c>
      <c r="J5" s="8">
        <f>IF(Foglio1!$J5&lt;&gt;0,Foglio1!J5*100/Foglio1!$J5,"")</f>
        <v>100</v>
      </c>
      <c r="K5" s="8">
        <f>IF(Foglio1!$R5&lt;&gt;0,Foglio1!K5*100/Foglio1!$R5,"")</f>
        <v>18.31831831831832</v>
      </c>
      <c r="L5" s="8">
        <f>IF(Foglio1!$R5&lt;&gt;0,Foglio1!L5*100/Foglio1!$R5,"")</f>
        <v>15.165165165165165</v>
      </c>
      <c r="M5" s="8">
        <f>IF(Foglio1!$R5&lt;&gt;0,Foglio1!M5*100/Foglio1!$R5,"")</f>
        <v>7.4574574574574575</v>
      </c>
      <c r="N5" s="8">
        <f>IF(Foglio1!$R5&lt;&gt;0,Foglio1!N5*100/Foglio1!$R5,"")</f>
        <v>16.316316316316318</v>
      </c>
      <c r="O5" s="8">
        <f>IF(Foglio1!$R5&lt;&gt;0,Foglio1!O5*100/Foglio1!$R5,"")</f>
        <v>13.463463463463464</v>
      </c>
      <c r="P5" s="8">
        <f>IF(Foglio1!$R5&lt;&gt;0,Foglio1!P5*100/Foglio1!$R5,"")</f>
        <v>21.67167167167167</v>
      </c>
      <c r="Q5" s="8">
        <f>IF(Foglio1!$R5&lt;&gt;0,Foglio1!Q5*100/Foglio1!$R5,"")</f>
        <v>7.607607607607608</v>
      </c>
      <c r="R5" s="8">
        <f>IF(Foglio1!$R5&lt;&gt;0,Foglio1!R5*100/Foglio1!$R5,"")</f>
        <v>100</v>
      </c>
    </row>
    <row r="6" spans="2:18" ht="12.75">
      <c r="B6" s="7" t="str">
        <f>IF(Foglio1!B6&lt;&gt;"",Foglio1!B6,"")</f>
        <v>Pesca, piscicoltura e servizi connessi</v>
      </c>
      <c r="C6" s="8">
        <f>IF(Foglio1!$J6&lt;&gt;0,Foglio1!C6*100/Foglio1!$J6,"")</f>
        <v>100</v>
      </c>
      <c r="D6" s="8">
        <f>IF(Foglio1!$J6&lt;&gt;0,Foglio1!D6*100/Foglio1!$J6,"")</f>
        <v>0</v>
      </c>
      <c r="E6" s="8">
        <f>IF(Foglio1!$J6&lt;&gt;0,Foglio1!E6*100/Foglio1!$J6,"")</f>
        <v>0</v>
      </c>
      <c r="F6" s="8">
        <f>IF(Foglio1!$J6&lt;&gt;0,Foglio1!F6*100/Foglio1!$J6,"")</f>
        <v>0</v>
      </c>
      <c r="G6" s="8">
        <f>IF(Foglio1!$J6&lt;&gt;0,Foglio1!G6*100/Foglio1!$J6,"")</f>
        <v>0</v>
      </c>
      <c r="H6" s="8">
        <f>IF(Foglio1!$J6&lt;&gt;0,Foglio1!H6*100/Foglio1!$J6,"")</f>
        <v>0</v>
      </c>
      <c r="I6" s="8">
        <f>IF(Foglio1!$J6&lt;&gt;0,Foglio1!I6*100/Foglio1!$J6,"")</f>
        <v>0</v>
      </c>
      <c r="J6" s="8">
        <f>IF(Foglio1!$J6&lt;&gt;0,Foglio1!J6*100/Foglio1!$J6,"")</f>
        <v>100</v>
      </c>
      <c r="K6" s="8">
        <f>IF(Foglio1!$R6&lt;&gt;0,Foglio1!K6*100/Foglio1!$R6,"")</f>
      </c>
      <c r="L6" s="8">
        <f>IF(Foglio1!$R6&lt;&gt;0,Foglio1!L6*100/Foglio1!$R6,"")</f>
      </c>
      <c r="M6" s="8">
        <f>IF(Foglio1!$R6&lt;&gt;0,Foglio1!M6*100/Foglio1!$R6,"")</f>
      </c>
      <c r="N6" s="8">
        <f>IF(Foglio1!$R6&lt;&gt;0,Foglio1!N6*100/Foglio1!$R6,"")</f>
      </c>
      <c r="O6" s="8">
        <f>IF(Foglio1!$R6&lt;&gt;0,Foglio1!O6*100/Foglio1!$R6,"")</f>
      </c>
      <c r="P6" s="8">
        <f>IF(Foglio1!$R6&lt;&gt;0,Foglio1!P6*100/Foglio1!$R6,"")</f>
      </c>
      <c r="Q6" s="8">
        <f>IF(Foglio1!$R6&lt;&gt;0,Foglio1!Q6*100/Foglio1!$R6,"")</f>
      </c>
      <c r="R6" s="8">
        <f>IF(Foglio1!$R6&lt;&gt;0,Foglio1!R6*100/Foglio1!$R6,"")</f>
      </c>
    </row>
    <row r="7" spans="2:18" ht="12.75">
      <c r="B7" s="7" t="str">
        <f>IF(Foglio1!B7&lt;&gt;"",Foglio1!B7,"")</f>
        <v>Estrazione di minerali</v>
      </c>
      <c r="C7" s="8">
        <f>IF(Foglio1!$J7&lt;&gt;0,Foglio1!C7*100/Foglio1!$J7,"")</f>
        <v>36.8421052631579</v>
      </c>
      <c r="D7" s="8">
        <f>IF(Foglio1!$J7&lt;&gt;0,Foglio1!D7*100/Foglio1!$J7,"")</f>
        <v>24.210526315789473</v>
      </c>
      <c r="E7" s="8">
        <f>IF(Foglio1!$J7&lt;&gt;0,Foglio1!E7*100/Foglio1!$J7,"")</f>
        <v>9.473684210526315</v>
      </c>
      <c r="F7" s="8">
        <f>IF(Foglio1!$J7&lt;&gt;0,Foglio1!F7*100/Foglio1!$J7,"")</f>
        <v>7.368421052631579</v>
      </c>
      <c r="G7" s="8">
        <f>IF(Foglio1!$J7&lt;&gt;0,Foglio1!G7*100/Foglio1!$J7,"")</f>
        <v>4.2105263157894735</v>
      </c>
      <c r="H7" s="8">
        <f>IF(Foglio1!$J7&lt;&gt;0,Foglio1!H7*100/Foglio1!$J7,"")</f>
        <v>15.789473684210526</v>
      </c>
      <c r="I7" s="8">
        <f>IF(Foglio1!$J7&lt;&gt;0,Foglio1!I7*100/Foglio1!$J7,"")</f>
        <v>2.1052631578947367</v>
      </c>
      <c r="J7" s="8">
        <f>IF(Foglio1!$J7&lt;&gt;0,Foglio1!J7*100/Foglio1!$J7,"")</f>
        <v>100</v>
      </c>
      <c r="K7" s="8">
        <f>IF(Foglio1!$R7&lt;&gt;0,Foglio1!K7*100/Foglio1!$R7,"")</f>
        <v>34.11764705882353</v>
      </c>
      <c r="L7" s="8">
        <f>IF(Foglio1!$R7&lt;&gt;0,Foglio1!L7*100/Foglio1!$R7,"")</f>
        <v>28.235294117647058</v>
      </c>
      <c r="M7" s="8">
        <f>IF(Foglio1!$R7&lt;&gt;0,Foglio1!M7*100/Foglio1!$R7,"")</f>
        <v>11.764705882352942</v>
      </c>
      <c r="N7" s="8">
        <f>IF(Foglio1!$R7&lt;&gt;0,Foglio1!N7*100/Foglio1!$R7,"")</f>
        <v>7.0588235294117645</v>
      </c>
      <c r="O7" s="8">
        <f>IF(Foglio1!$R7&lt;&gt;0,Foglio1!O7*100/Foglio1!$R7,"")</f>
        <v>3.5294117647058822</v>
      </c>
      <c r="P7" s="8">
        <f>IF(Foglio1!$R7&lt;&gt;0,Foglio1!P7*100/Foglio1!$R7,"")</f>
        <v>14.117647058823529</v>
      </c>
      <c r="Q7" s="8">
        <f>IF(Foglio1!$R7&lt;&gt;0,Foglio1!Q7*100/Foglio1!$R7,"")</f>
        <v>1.1764705882352942</v>
      </c>
      <c r="R7" s="8">
        <f>IF(Foglio1!$R7&lt;&gt;0,Foglio1!R7*100/Foglio1!$R7,"")</f>
        <v>100</v>
      </c>
    </row>
    <row r="8" spans="2:18" ht="12.75">
      <c r="B8" s="7" t="str">
        <f>IF(Foglio1!B8&lt;&gt;"",Foglio1!B8,"")</f>
        <v>Attivita' manifatturiere</v>
      </c>
      <c r="C8" s="8">
        <f>IF(Foglio1!$J8&lt;&gt;0,Foglio1!C8*100/Foglio1!$J8,"")</f>
        <v>17.59599332220367</v>
      </c>
      <c r="D8" s="8">
        <f>IF(Foglio1!$J8&lt;&gt;0,Foglio1!D8*100/Foglio1!$J8,"")</f>
        <v>20.947412353923205</v>
      </c>
      <c r="E8" s="8">
        <f>IF(Foglio1!$J8&lt;&gt;0,Foglio1!E8*100/Foglio1!$J8,"")</f>
        <v>4.223706176961603</v>
      </c>
      <c r="F8" s="8">
        <f>IF(Foglio1!$J8&lt;&gt;0,Foglio1!F8*100/Foglio1!$J8,"")</f>
        <v>18.457846410684475</v>
      </c>
      <c r="G8" s="8">
        <f>IF(Foglio1!$J8&lt;&gt;0,Foglio1!G8*100/Foglio1!$J8,"")</f>
        <v>13.249165275459099</v>
      </c>
      <c r="H8" s="8">
        <f>IF(Foglio1!$J8&lt;&gt;0,Foglio1!H8*100/Foglio1!$J8,"")</f>
        <v>20.467445742904843</v>
      </c>
      <c r="I8" s="8">
        <f>IF(Foglio1!$J8&lt;&gt;0,Foglio1!I8*100/Foglio1!$J8,"")</f>
        <v>5.058430717863105</v>
      </c>
      <c r="J8" s="8">
        <f>IF(Foglio1!$J8&lt;&gt;0,Foglio1!J8*100/Foglio1!$J8,"")</f>
        <v>100</v>
      </c>
      <c r="K8" s="8">
        <f>IF(Foglio1!$R8&lt;&gt;0,Foglio1!K8*100/Foglio1!$R8,"")</f>
        <v>17.545566033746354</v>
      </c>
      <c r="L8" s="8">
        <f>IF(Foglio1!$R8&lt;&gt;0,Foglio1!L8*100/Foglio1!$R8,"")</f>
        <v>21.104156975514865</v>
      </c>
      <c r="M8" s="8">
        <f>IF(Foglio1!$R8&lt;&gt;0,Foglio1!M8*100/Foglio1!$R8,"")</f>
        <v>4.121030151816298</v>
      </c>
      <c r="N8" s="8">
        <f>IF(Foglio1!$R8&lt;&gt;0,Foglio1!N8*100/Foglio1!$R8,"")</f>
        <v>18.36808051761323</v>
      </c>
      <c r="O8" s="8">
        <f>IF(Foglio1!$R8&lt;&gt;0,Foglio1!O8*100/Foglio1!$R8,"")</f>
        <v>13.367446187677084</v>
      </c>
      <c r="P8" s="8">
        <f>IF(Foglio1!$R8&lt;&gt;0,Foglio1!P8*100/Foglio1!$R8,"")</f>
        <v>20.429652810081617</v>
      </c>
      <c r="Q8" s="8">
        <f>IF(Foglio1!$R8&lt;&gt;0,Foglio1!Q8*100/Foglio1!$R8,"")</f>
        <v>5.064067323550556</v>
      </c>
      <c r="R8" s="8">
        <f>IF(Foglio1!$R8&lt;&gt;0,Foglio1!R8*100/Foglio1!$R8,"")</f>
        <v>100</v>
      </c>
    </row>
    <row r="9" spans="2:18" ht="12.75">
      <c r="B9" s="7" t="str">
        <f>IF(Foglio1!B9&lt;&gt;"",Foglio1!B9,"")</f>
        <v>Prod. e distrib. energ. elettr., gas e acqua</v>
      </c>
      <c r="C9" s="8">
        <f>IF(Foglio1!$J9&lt;&gt;0,Foglio1!C9*100/Foglio1!$J9,"")</f>
        <v>0</v>
      </c>
      <c r="D9" s="8">
        <f>IF(Foglio1!$J9&lt;&gt;0,Foglio1!D9*100/Foglio1!$J9,"")</f>
        <v>20</v>
      </c>
      <c r="E9" s="8">
        <f>IF(Foglio1!$J9&lt;&gt;0,Foglio1!E9*100/Foglio1!$J9,"")</f>
        <v>10</v>
      </c>
      <c r="F9" s="8">
        <f>IF(Foglio1!$J9&lt;&gt;0,Foglio1!F9*100/Foglio1!$J9,"")</f>
        <v>0</v>
      </c>
      <c r="G9" s="8">
        <f>IF(Foglio1!$J9&lt;&gt;0,Foglio1!G9*100/Foglio1!$J9,"")</f>
        <v>20</v>
      </c>
      <c r="H9" s="8">
        <f>IF(Foglio1!$J9&lt;&gt;0,Foglio1!H9*100/Foglio1!$J9,"")</f>
        <v>50</v>
      </c>
      <c r="I9" s="8">
        <f>IF(Foglio1!$J9&lt;&gt;0,Foglio1!I9*100/Foglio1!$J9,"")</f>
        <v>0</v>
      </c>
      <c r="J9" s="8">
        <f>IF(Foglio1!$J9&lt;&gt;0,Foglio1!J9*100/Foglio1!$J9,"")</f>
        <v>100</v>
      </c>
      <c r="K9" s="8">
        <f>IF(Foglio1!$R9&lt;&gt;0,Foglio1!K9*100/Foglio1!$R9,"")</f>
        <v>0</v>
      </c>
      <c r="L9" s="8">
        <f>IF(Foglio1!$R9&lt;&gt;0,Foglio1!L9*100/Foglio1!$R9,"")</f>
        <v>25</v>
      </c>
      <c r="M9" s="8">
        <f>IF(Foglio1!$R9&lt;&gt;0,Foglio1!M9*100/Foglio1!$R9,"")</f>
        <v>12.5</v>
      </c>
      <c r="N9" s="8">
        <f>IF(Foglio1!$R9&lt;&gt;0,Foglio1!N9*100/Foglio1!$R9,"")</f>
        <v>0</v>
      </c>
      <c r="O9" s="8">
        <f>IF(Foglio1!$R9&lt;&gt;0,Foglio1!O9*100/Foglio1!$R9,"")</f>
        <v>25</v>
      </c>
      <c r="P9" s="8">
        <f>IF(Foglio1!$R9&lt;&gt;0,Foglio1!P9*100/Foglio1!$R9,"")</f>
        <v>37.5</v>
      </c>
      <c r="Q9" s="8">
        <f>IF(Foglio1!$R9&lt;&gt;0,Foglio1!Q9*100/Foglio1!$R9,"")</f>
        <v>0</v>
      </c>
      <c r="R9" s="8">
        <f>IF(Foglio1!$R9&lt;&gt;0,Foglio1!R9*100/Foglio1!$R9,"")</f>
        <v>100</v>
      </c>
    </row>
    <row r="10" spans="2:18" ht="12.75">
      <c r="B10" s="7" t="str">
        <f>IF(Foglio1!B10&lt;&gt;"",Foglio1!B10,"")</f>
        <v>Costruzioni</v>
      </c>
      <c r="C10" s="8">
        <f>IF(Foglio1!$J10&lt;&gt;0,Foglio1!C10*100/Foglio1!$J10,"")</f>
        <v>20.118079752226095</v>
      </c>
      <c r="D10" s="8">
        <f>IF(Foglio1!$J10&lt;&gt;0,Foglio1!D10*100/Foglio1!$J10,"")</f>
        <v>16.577622919086334</v>
      </c>
      <c r="E10" s="8">
        <f>IF(Foglio1!$J10&lt;&gt;0,Foglio1!E10*100/Foglio1!$J10,"")</f>
        <v>4.194734804490902</v>
      </c>
      <c r="F10" s="8">
        <f>IF(Foglio1!$J10&lt;&gt;0,Foglio1!F10*100/Foglio1!$J10,"")</f>
        <v>18.644986449864497</v>
      </c>
      <c r="G10" s="8">
        <f>IF(Foglio1!$J10&lt;&gt;0,Foglio1!G10*100/Foglio1!$J10,"")</f>
        <v>16.13627564847077</v>
      </c>
      <c r="H10" s="8">
        <f>IF(Foglio1!$J10&lt;&gt;0,Foglio1!H10*100/Foglio1!$J10,"")</f>
        <v>19.152148664343787</v>
      </c>
      <c r="I10" s="8">
        <f>IF(Foglio1!$J10&lt;&gt;0,Foglio1!I10*100/Foglio1!$J10,"")</f>
        <v>5.176151761517615</v>
      </c>
      <c r="J10" s="8">
        <f>IF(Foglio1!$J10&lt;&gt;0,Foglio1!J10*100/Foglio1!$J10,"")</f>
        <v>100</v>
      </c>
      <c r="K10" s="8">
        <f>IF(Foglio1!$R10&lt;&gt;0,Foglio1!K10*100/Foglio1!$R10,"")</f>
        <v>20.553774731955343</v>
      </c>
      <c r="L10" s="8">
        <f>IF(Foglio1!$R10&lt;&gt;0,Foglio1!L10*100/Foglio1!$R10,"")</f>
        <v>16.769831620058216</v>
      </c>
      <c r="M10" s="8">
        <f>IF(Foglio1!$R10&lt;&gt;0,Foglio1!M10*100/Foglio1!$R10,"")</f>
        <v>4.111860285177407</v>
      </c>
      <c r="N10" s="8">
        <f>IF(Foglio1!$R10&lt;&gt;0,Foglio1!N10*100/Foglio1!$R10,"")</f>
        <v>18.55311152868354</v>
      </c>
      <c r="O10" s="8">
        <f>IF(Foglio1!$R10&lt;&gt;0,Foglio1!O10*100/Foglio1!$R10,"")</f>
        <v>15.894771747540622</v>
      </c>
      <c r="P10" s="8">
        <f>IF(Foglio1!$R10&lt;&gt;0,Foglio1!P10*100/Foglio1!$R10,"")</f>
        <v>18.976824730113112</v>
      </c>
      <c r="Q10" s="8">
        <f>IF(Foglio1!$R10&lt;&gt;0,Foglio1!Q10*100/Foglio1!$R10,"")</f>
        <v>5.139825356471759</v>
      </c>
      <c r="R10" s="8">
        <f>IF(Foglio1!$R10&lt;&gt;0,Foglio1!R10*100/Foglio1!$R10,"")</f>
        <v>100</v>
      </c>
    </row>
    <row r="11" spans="2:18" ht="12.75">
      <c r="B11" s="7" t="str">
        <f>IF(Foglio1!B11&lt;&gt;"",Foglio1!B11,"")</f>
        <v>Comm. ingr. e dett.; rip. beni pers. e per la casa</v>
      </c>
      <c r="C11" s="8">
        <f>IF(Foglio1!$J11&lt;&gt;0,Foglio1!C11*100/Foglio1!$J11,"")</f>
        <v>19.592155332227534</v>
      </c>
      <c r="D11" s="8">
        <f>IF(Foglio1!$J11&lt;&gt;0,Foglio1!D11*100/Foglio1!$J11,"")</f>
        <v>17.679773636452335</v>
      </c>
      <c r="E11" s="8">
        <f>IF(Foglio1!$J11&lt;&gt;0,Foglio1!E11*100/Foglio1!$J11,"")</f>
        <v>4.166260122938823</v>
      </c>
      <c r="F11" s="8">
        <f>IF(Foglio1!$J11&lt;&gt;0,Foglio1!F11*100/Foglio1!$J11,"")</f>
        <v>17.455361498682798</v>
      </c>
      <c r="G11" s="8">
        <f>IF(Foglio1!$J11&lt;&gt;0,Foglio1!G11*100/Foglio1!$J11,"")</f>
        <v>15.582008000780563</v>
      </c>
      <c r="H11" s="8">
        <f>IF(Foglio1!$J11&lt;&gt;0,Foglio1!H11*100/Foglio1!$J11,"")</f>
        <v>19.397014342862718</v>
      </c>
      <c r="I11" s="8">
        <f>IF(Foglio1!$J11&lt;&gt;0,Foglio1!I11*100/Foglio1!$J11,"")</f>
        <v>6.127427066055225</v>
      </c>
      <c r="J11" s="8">
        <f>IF(Foglio1!$J11&lt;&gt;0,Foglio1!J11*100/Foglio1!$J11,"")</f>
        <v>100</v>
      </c>
      <c r="K11" s="8">
        <f>IF(Foglio1!$R11&lt;&gt;0,Foglio1!K11*100/Foglio1!$R11,"")</f>
        <v>19.7272089058269</v>
      </c>
      <c r="L11" s="8">
        <f>IF(Foglio1!$R11&lt;&gt;0,Foglio1!L11*100/Foglio1!$R11,"")</f>
        <v>17.801624711663823</v>
      </c>
      <c r="M11" s="8">
        <f>IF(Foglio1!$R11&lt;&gt;0,Foglio1!M11*100/Foglio1!$R11,"")</f>
        <v>4.162070003008726</v>
      </c>
      <c r="N11" s="8">
        <f>IF(Foglio1!$R11&lt;&gt;0,Foglio1!N11*100/Foglio1!$R11,"")</f>
        <v>17.58098485608264</v>
      </c>
      <c r="O11" s="8">
        <f>IF(Foglio1!$R11&lt;&gt;0,Foglio1!O11*100/Foglio1!$R11,"")</f>
        <v>15.29435362551399</v>
      </c>
      <c r="P11" s="8">
        <f>IF(Foglio1!$R11&lt;&gt;0,Foglio1!P11*100/Foglio1!$R11,"")</f>
        <v>19.356132785076724</v>
      </c>
      <c r="Q11" s="8">
        <f>IF(Foglio1!$R11&lt;&gt;0,Foglio1!Q11*100/Foglio1!$R11,"")</f>
        <v>6.0776251128271985</v>
      </c>
      <c r="R11" s="8">
        <f>IF(Foglio1!$R11&lt;&gt;0,Foglio1!R11*100/Foglio1!$R11,"")</f>
        <v>100</v>
      </c>
    </row>
    <row r="12" spans="2:18" ht="12.75">
      <c r="B12" s="7" t="str">
        <f>IF(Foglio1!B12&lt;&gt;"",Foglio1!B12,"")</f>
        <v>Alberghi e ristoranti</v>
      </c>
      <c r="C12" s="8">
        <f>IF(Foglio1!$J12&lt;&gt;0,Foglio1!C12*100/Foglio1!$J12,"")</f>
        <v>23.298429319371728</v>
      </c>
      <c r="D12" s="8">
        <f>IF(Foglio1!$J12&lt;&gt;0,Foglio1!D12*100/Foglio1!$J12,"")</f>
        <v>12.303664921465968</v>
      </c>
      <c r="E12" s="8">
        <f>IF(Foglio1!$J12&lt;&gt;0,Foglio1!E12*100/Foglio1!$J12,"")</f>
        <v>4.712041884816754</v>
      </c>
      <c r="F12" s="8">
        <f>IF(Foglio1!$J12&lt;&gt;0,Foglio1!F12*100/Foglio1!$J12,"")</f>
        <v>7.853403141361256</v>
      </c>
      <c r="G12" s="8">
        <f>IF(Foglio1!$J12&lt;&gt;0,Foglio1!G12*100/Foglio1!$J12,"")</f>
        <v>16.49214659685864</v>
      </c>
      <c r="H12" s="8">
        <f>IF(Foglio1!$J12&lt;&gt;0,Foglio1!H12*100/Foglio1!$J12,"")</f>
        <v>25.392670157068064</v>
      </c>
      <c r="I12" s="8">
        <f>IF(Foglio1!$J12&lt;&gt;0,Foglio1!I12*100/Foglio1!$J12,"")</f>
        <v>9.947643979057592</v>
      </c>
      <c r="J12" s="8">
        <f>IF(Foglio1!$J12&lt;&gt;0,Foglio1!J12*100/Foglio1!$J12,"")</f>
        <v>100</v>
      </c>
      <c r="K12" s="8">
        <f>IF(Foglio1!$R12&lt;&gt;0,Foglio1!K12*100/Foglio1!$R12,"")</f>
        <v>23.19277108433735</v>
      </c>
      <c r="L12" s="8">
        <f>IF(Foglio1!$R12&lt;&gt;0,Foglio1!L12*100/Foglio1!$R12,"")</f>
        <v>12.650602409638553</v>
      </c>
      <c r="M12" s="8">
        <f>IF(Foglio1!$R12&lt;&gt;0,Foglio1!M12*100/Foglio1!$R12,"")</f>
        <v>5.120481927710843</v>
      </c>
      <c r="N12" s="8">
        <f>IF(Foglio1!$R12&lt;&gt;0,Foglio1!N12*100/Foglio1!$R12,"")</f>
        <v>7.530120481927711</v>
      </c>
      <c r="O12" s="8">
        <f>IF(Foglio1!$R12&lt;&gt;0,Foglio1!O12*100/Foglio1!$R12,"")</f>
        <v>16.265060240963855</v>
      </c>
      <c r="P12" s="8">
        <f>IF(Foglio1!$R12&lt;&gt;0,Foglio1!P12*100/Foglio1!$R12,"")</f>
        <v>26.204819277108435</v>
      </c>
      <c r="Q12" s="8">
        <f>IF(Foglio1!$R12&lt;&gt;0,Foglio1!Q12*100/Foglio1!$R12,"")</f>
        <v>9.036144578313253</v>
      </c>
      <c r="R12" s="8">
        <f>IF(Foglio1!$R12&lt;&gt;0,Foglio1!R12*100/Foglio1!$R12,"")</f>
        <v>100</v>
      </c>
    </row>
    <row r="13" spans="2:18" ht="12.75">
      <c r="B13" s="7" t="str">
        <f>IF(Foglio1!B13&lt;&gt;"",Foglio1!B13,"")</f>
        <v>Trasporti, magazzinaggio e comunicaz.</v>
      </c>
      <c r="C13" s="8">
        <f>IF(Foglio1!$J13&lt;&gt;0,Foglio1!C13*100/Foglio1!$J13,"")</f>
        <v>19.683614040610735</v>
      </c>
      <c r="D13" s="8">
        <f>IF(Foglio1!$J13&lt;&gt;0,Foglio1!D13*100/Foglio1!$J13,"")</f>
        <v>16.929009916574845</v>
      </c>
      <c r="E13" s="8">
        <f>IF(Foglio1!$J13&lt;&gt;0,Foglio1!E13*100/Foglio1!$J13,"")</f>
        <v>2.9513615614670234</v>
      </c>
      <c r="F13" s="8">
        <f>IF(Foglio1!$J13&lt;&gt;0,Foglio1!F13*100/Foglio1!$J13,"")</f>
        <v>17.102156461514245</v>
      </c>
      <c r="G13" s="8">
        <f>IF(Foglio1!$J13&lt;&gt;0,Foglio1!G13*100/Foglio1!$J13,"")</f>
        <v>16.66929009916575</v>
      </c>
      <c r="H13" s="8">
        <f>IF(Foglio1!$J13&lt;&gt;0,Foglio1!H13*100/Foglio1!$J13,"")</f>
        <v>20.997953722650717</v>
      </c>
      <c r="I13" s="8">
        <f>IF(Foglio1!$J13&lt;&gt;0,Foglio1!I13*100/Foglio1!$J13,"")</f>
        <v>5.666614198016685</v>
      </c>
      <c r="J13" s="8">
        <f>IF(Foglio1!$J13&lt;&gt;0,Foglio1!J13*100/Foglio1!$J13,"")</f>
        <v>100</v>
      </c>
      <c r="K13" s="8">
        <f>IF(Foglio1!$R13&lt;&gt;0,Foglio1!K13*100/Foglio1!$R13,"")</f>
        <v>19.853808064135816</v>
      </c>
      <c r="L13" s="8">
        <f>IF(Foglio1!$R13&lt;&gt;0,Foglio1!L13*100/Foglio1!$R13,"")</f>
        <v>16.977128035840604</v>
      </c>
      <c r="M13" s="8">
        <f>IF(Foglio1!$R13&lt;&gt;0,Foglio1!M13*100/Foglio1!$R13,"")</f>
        <v>2.9474180617778827</v>
      </c>
      <c r="N13" s="8">
        <f>IF(Foglio1!$R13&lt;&gt;0,Foglio1!N13*100/Foglio1!$R13,"")</f>
        <v>17.032146506327123</v>
      </c>
      <c r="O13" s="8">
        <f>IF(Foglio1!$R13&lt;&gt;0,Foglio1!O13*100/Foglio1!$R13,"")</f>
        <v>16.874950876365638</v>
      </c>
      <c r="P13" s="8">
        <f>IF(Foglio1!$R13&lt;&gt;0,Foglio1!P13*100/Foglio1!$R13,"")</f>
        <v>20.639786213943253</v>
      </c>
      <c r="Q13" s="8">
        <f>IF(Foglio1!$R13&lt;&gt;0,Foglio1!Q13*100/Foglio1!$R13,"")</f>
        <v>5.674762241609684</v>
      </c>
      <c r="R13" s="8">
        <f>IF(Foglio1!$R13&lt;&gt;0,Foglio1!R13*100/Foglio1!$R13,"")</f>
        <v>100</v>
      </c>
    </row>
    <row r="14" spans="2:18" ht="12.75">
      <c r="B14" s="7" t="str">
        <f>IF(Foglio1!B14&lt;&gt;"",Foglio1!B14,"")</f>
        <v>Intermediaz. monetaria e finanziaria</v>
      </c>
      <c r="C14" s="8">
        <f>IF(Foglio1!$J14&lt;&gt;0,Foglio1!C14*100/Foglio1!$J14,"")</f>
        <v>11.11111111111111</v>
      </c>
      <c r="D14" s="8">
        <f>IF(Foglio1!$J14&lt;&gt;0,Foglio1!D14*100/Foglio1!$J14,"")</f>
        <v>5.555555555555555</v>
      </c>
      <c r="E14" s="8">
        <f>IF(Foglio1!$J14&lt;&gt;0,Foglio1!E14*100/Foglio1!$J14,"")</f>
        <v>11.11111111111111</v>
      </c>
      <c r="F14" s="8">
        <f>IF(Foglio1!$J14&lt;&gt;0,Foglio1!F14*100/Foglio1!$J14,"")</f>
        <v>22.22222222222222</v>
      </c>
      <c r="G14" s="8">
        <f>IF(Foglio1!$J14&lt;&gt;0,Foglio1!G14*100/Foglio1!$J14,"")</f>
        <v>33.333333333333336</v>
      </c>
      <c r="H14" s="8">
        <f>IF(Foglio1!$J14&lt;&gt;0,Foglio1!H14*100/Foglio1!$J14,"")</f>
        <v>0</v>
      </c>
      <c r="I14" s="8">
        <f>IF(Foglio1!$J14&lt;&gt;0,Foglio1!I14*100/Foglio1!$J14,"")</f>
        <v>16.666666666666668</v>
      </c>
      <c r="J14" s="8">
        <f>IF(Foglio1!$J14&lt;&gt;0,Foglio1!J14*100/Foglio1!$J14,"")</f>
        <v>100</v>
      </c>
      <c r="K14" s="8">
        <f>IF(Foglio1!$R14&lt;&gt;0,Foglio1!K14*100/Foglio1!$R14,"")</f>
        <v>19.047619047619047</v>
      </c>
      <c r="L14" s="8">
        <f>IF(Foglio1!$R14&lt;&gt;0,Foglio1!L14*100/Foglio1!$R14,"")</f>
        <v>4.761904761904762</v>
      </c>
      <c r="M14" s="8">
        <f>IF(Foglio1!$R14&lt;&gt;0,Foglio1!M14*100/Foglio1!$R14,"")</f>
        <v>9.523809523809524</v>
      </c>
      <c r="N14" s="8">
        <f>IF(Foglio1!$R14&lt;&gt;0,Foglio1!N14*100/Foglio1!$R14,"")</f>
        <v>19.047619047619047</v>
      </c>
      <c r="O14" s="8">
        <f>IF(Foglio1!$R14&lt;&gt;0,Foglio1!O14*100/Foglio1!$R14,"")</f>
        <v>33.333333333333336</v>
      </c>
      <c r="P14" s="8">
        <f>IF(Foglio1!$R14&lt;&gt;0,Foglio1!P14*100/Foglio1!$R14,"")</f>
        <v>0</v>
      </c>
      <c r="Q14" s="8">
        <f>IF(Foglio1!$R14&lt;&gt;0,Foglio1!Q14*100/Foglio1!$R14,"")</f>
        <v>14.285714285714286</v>
      </c>
      <c r="R14" s="8">
        <f>IF(Foglio1!$R14&lt;&gt;0,Foglio1!R14*100/Foglio1!$R14,"")</f>
        <v>100</v>
      </c>
    </row>
    <row r="15" spans="2:18" ht="12.75">
      <c r="B15" s="7" t="str">
        <f>IF(Foglio1!B15&lt;&gt;"",Foglio1!B15,"")</f>
        <v>Attiv.immob., noleggio, informat., ricerca</v>
      </c>
      <c r="C15" s="8">
        <f>IF(Foglio1!$J15&lt;&gt;0,Foglio1!C15*100/Foglio1!$J15,"")</f>
        <v>18.997912317327767</v>
      </c>
      <c r="D15" s="8">
        <f>IF(Foglio1!$J15&lt;&gt;0,Foglio1!D15*100/Foglio1!$J15,"")</f>
        <v>18.997912317327767</v>
      </c>
      <c r="E15" s="8">
        <f>IF(Foglio1!$J15&lt;&gt;0,Foglio1!E15*100/Foglio1!$J15,"")</f>
        <v>3.6951983298538624</v>
      </c>
      <c r="F15" s="8">
        <f>IF(Foglio1!$J15&lt;&gt;0,Foglio1!F15*100/Foglio1!$J15,"")</f>
        <v>15.92901878914405</v>
      </c>
      <c r="G15" s="8">
        <f>IF(Foglio1!$J15&lt;&gt;0,Foglio1!G15*100/Foglio1!$J15,"")</f>
        <v>17.68267223382046</v>
      </c>
      <c r="H15" s="8">
        <f>IF(Foglio1!$J15&lt;&gt;0,Foglio1!H15*100/Foglio1!$J15,"")</f>
        <v>20.334029227557412</v>
      </c>
      <c r="I15" s="8">
        <f>IF(Foglio1!$J15&lt;&gt;0,Foglio1!I15*100/Foglio1!$J15,"")</f>
        <v>4.3632567849686845</v>
      </c>
      <c r="J15" s="8">
        <f>IF(Foglio1!$J15&lt;&gt;0,Foglio1!J15*100/Foglio1!$J15,"")</f>
        <v>100</v>
      </c>
      <c r="K15" s="8">
        <f>IF(Foglio1!$R15&lt;&gt;0,Foglio1!K15*100/Foglio1!$R15,"")</f>
        <v>18.62828111769687</v>
      </c>
      <c r="L15" s="8">
        <f>IF(Foglio1!$R15&lt;&gt;0,Foglio1!L15*100/Foglio1!$R15,"")</f>
        <v>19.09398814563929</v>
      </c>
      <c r="M15" s="8">
        <f>IF(Foglio1!$R15&lt;&gt;0,Foglio1!M15*100/Foglio1!$R15,"")</f>
        <v>3.7891617273497036</v>
      </c>
      <c r="N15" s="8">
        <f>IF(Foglio1!$R15&lt;&gt;0,Foglio1!N15*100/Foglio1!$R15,"")</f>
        <v>16.320914479254867</v>
      </c>
      <c r="O15" s="8">
        <f>IF(Foglio1!$R15&lt;&gt;0,Foglio1!O15*100/Foglio1!$R15,"")</f>
        <v>17.33700254022015</v>
      </c>
      <c r="P15" s="8">
        <f>IF(Foglio1!$R15&lt;&gt;0,Foglio1!P15*100/Foglio1!$R15,"")</f>
        <v>20.448772226926334</v>
      </c>
      <c r="Q15" s="8">
        <f>IF(Foglio1!$R15&lt;&gt;0,Foglio1!Q15*100/Foglio1!$R15,"")</f>
        <v>4.381879762912786</v>
      </c>
      <c r="R15" s="8">
        <f>IF(Foglio1!$R15&lt;&gt;0,Foglio1!R15*100/Foglio1!$R15,"")</f>
        <v>100</v>
      </c>
    </row>
    <row r="16" spans="2:18" ht="12.75">
      <c r="B16" s="7" t="str">
        <f>IF(Foglio1!B16&lt;&gt;"",Foglio1!B16,"")</f>
        <v>Istruzione</v>
      </c>
      <c r="C16" s="8">
        <f>IF(Foglio1!$J16&lt;&gt;0,Foglio1!C16*100/Foglio1!$J16,"")</f>
        <v>14.375</v>
      </c>
      <c r="D16" s="8">
        <f>IF(Foglio1!$J16&lt;&gt;0,Foglio1!D16*100/Foglio1!$J16,"")</f>
        <v>8.75</v>
      </c>
      <c r="E16" s="8">
        <f>IF(Foglio1!$J16&lt;&gt;0,Foglio1!E16*100/Foglio1!$J16,"")</f>
        <v>3.125</v>
      </c>
      <c r="F16" s="8">
        <f>IF(Foglio1!$J16&lt;&gt;0,Foglio1!F16*100/Foglio1!$J16,"")</f>
        <v>18.75</v>
      </c>
      <c r="G16" s="8">
        <f>IF(Foglio1!$J16&lt;&gt;0,Foglio1!G16*100/Foglio1!$J16,"")</f>
        <v>11.25</v>
      </c>
      <c r="H16" s="8">
        <f>IF(Foglio1!$J16&lt;&gt;0,Foglio1!H16*100/Foglio1!$J16,"")</f>
        <v>33.75</v>
      </c>
      <c r="I16" s="8">
        <f>IF(Foglio1!$J16&lt;&gt;0,Foglio1!I16*100/Foglio1!$J16,"")</f>
        <v>10</v>
      </c>
      <c r="J16" s="8">
        <f>IF(Foglio1!$J16&lt;&gt;0,Foglio1!J16*100/Foglio1!$J16,"")</f>
        <v>100</v>
      </c>
      <c r="K16" s="8">
        <f>IF(Foglio1!$R16&lt;&gt;0,Foglio1!K16*100/Foglio1!$R16,"")</f>
        <v>13.72549019607843</v>
      </c>
      <c r="L16" s="8">
        <f>IF(Foglio1!$R16&lt;&gt;0,Foglio1!L16*100/Foglio1!$R16,"")</f>
        <v>8.49673202614379</v>
      </c>
      <c r="M16" s="8">
        <f>IF(Foglio1!$R16&lt;&gt;0,Foglio1!M16*100/Foglio1!$R16,"")</f>
        <v>2.6143790849673203</v>
      </c>
      <c r="N16" s="8">
        <f>IF(Foglio1!$R16&lt;&gt;0,Foglio1!N16*100/Foglio1!$R16,"")</f>
        <v>18.954248366013072</v>
      </c>
      <c r="O16" s="8">
        <f>IF(Foglio1!$R16&lt;&gt;0,Foglio1!O16*100/Foglio1!$R16,"")</f>
        <v>11.764705882352942</v>
      </c>
      <c r="P16" s="8">
        <f>IF(Foglio1!$R16&lt;&gt;0,Foglio1!P16*100/Foglio1!$R16,"")</f>
        <v>33.98692810457516</v>
      </c>
      <c r="Q16" s="8">
        <f>IF(Foglio1!$R16&lt;&gt;0,Foglio1!Q16*100/Foglio1!$R16,"")</f>
        <v>10.457516339869281</v>
      </c>
      <c r="R16" s="8">
        <f>IF(Foglio1!$R16&lt;&gt;0,Foglio1!R16*100/Foglio1!$R16,"")</f>
        <v>100</v>
      </c>
    </row>
    <row r="17" spans="2:18" ht="12.75">
      <c r="B17" s="7" t="str">
        <f>IF(Foglio1!B17&lt;&gt;"",Foglio1!B17,"")</f>
        <v>Sanita' e altri servizi sociali</v>
      </c>
      <c r="C17" s="8">
        <f>IF(Foglio1!$J17&lt;&gt;0,Foglio1!C17*100/Foglio1!$J17,"")</f>
        <v>24.390243902439025</v>
      </c>
      <c r="D17" s="8">
        <f>IF(Foglio1!$J17&lt;&gt;0,Foglio1!D17*100/Foglio1!$J17,"")</f>
        <v>21.951219512195124</v>
      </c>
      <c r="E17" s="8">
        <f>IF(Foglio1!$J17&lt;&gt;0,Foglio1!E17*100/Foglio1!$J17,"")</f>
        <v>10.975609756097562</v>
      </c>
      <c r="F17" s="8">
        <f>IF(Foglio1!$J17&lt;&gt;0,Foglio1!F17*100/Foglio1!$J17,"")</f>
        <v>3.658536585365854</v>
      </c>
      <c r="G17" s="8">
        <f>IF(Foglio1!$J17&lt;&gt;0,Foglio1!G17*100/Foglio1!$J17,"")</f>
        <v>8.536585365853659</v>
      </c>
      <c r="H17" s="8">
        <f>IF(Foglio1!$J17&lt;&gt;0,Foglio1!H17*100/Foglio1!$J17,"")</f>
        <v>21.951219512195124</v>
      </c>
      <c r="I17" s="8">
        <f>IF(Foglio1!$J17&lt;&gt;0,Foglio1!I17*100/Foglio1!$J17,"")</f>
        <v>8.536585365853659</v>
      </c>
      <c r="J17" s="8">
        <f>IF(Foglio1!$J17&lt;&gt;0,Foglio1!J17*100/Foglio1!$J17,"")</f>
        <v>100</v>
      </c>
      <c r="K17" s="8">
        <f>IF(Foglio1!$R17&lt;&gt;0,Foglio1!K17*100/Foglio1!$R17,"")</f>
        <v>26.760563380281692</v>
      </c>
      <c r="L17" s="8">
        <f>IF(Foglio1!$R17&lt;&gt;0,Foglio1!L17*100/Foglio1!$R17,"")</f>
        <v>26.760563380281692</v>
      </c>
      <c r="M17" s="8">
        <f>IF(Foglio1!$R17&lt;&gt;0,Foglio1!M17*100/Foglio1!$R17,"")</f>
        <v>15.492957746478874</v>
      </c>
      <c r="N17" s="8">
        <f>IF(Foglio1!$R17&lt;&gt;0,Foglio1!N17*100/Foglio1!$R17,"")</f>
        <v>4.225352112676056</v>
      </c>
      <c r="O17" s="8">
        <f>IF(Foglio1!$R17&lt;&gt;0,Foglio1!O17*100/Foglio1!$R17,"")</f>
        <v>5.633802816901408</v>
      </c>
      <c r="P17" s="8">
        <f>IF(Foglio1!$R17&lt;&gt;0,Foglio1!P17*100/Foglio1!$R17,"")</f>
        <v>14.084507042253522</v>
      </c>
      <c r="Q17" s="8">
        <f>IF(Foglio1!$R17&lt;&gt;0,Foglio1!Q17*100/Foglio1!$R17,"")</f>
        <v>7.042253521126761</v>
      </c>
      <c r="R17" s="8">
        <f>IF(Foglio1!$R17&lt;&gt;0,Foglio1!R17*100/Foglio1!$R17,"")</f>
        <v>100</v>
      </c>
    </row>
    <row r="18" spans="2:18" ht="12.75">
      <c r="B18" s="7" t="str">
        <f>IF(Foglio1!B18&lt;&gt;"",Foglio1!B18,"")</f>
        <v>Altri servizi pubblici, sociali e personali</v>
      </c>
      <c r="C18" s="8">
        <f>IF(Foglio1!$J18&lt;&gt;0,Foglio1!C18*100/Foglio1!$J18,"")</f>
        <v>20.61601968722712</v>
      </c>
      <c r="D18" s="8">
        <f>IF(Foglio1!$J18&lt;&gt;0,Foglio1!D18*100/Foglio1!$J18,"")</f>
        <v>18.64729697547035</v>
      </c>
      <c r="E18" s="8">
        <f>IF(Foglio1!$J18&lt;&gt;0,Foglio1!E18*100/Foglio1!$J18,"")</f>
        <v>3.9215686274509802</v>
      </c>
      <c r="F18" s="8">
        <f>IF(Foglio1!$J18&lt;&gt;0,Foglio1!F18*100/Foglio1!$J18,"")</f>
        <v>16.86115741843296</v>
      </c>
      <c r="G18" s="8">
        <f>IF(Foglio1!$J18&lt;&gt;0,Foglio1!G18*100/Foglio1!$J18,"")</f>
        <v>15.122648249583234</v>
      </c>
      <c r="H18" s="8">
        <f>IF(Foglio1!$J18&lt;&gt;0,Foglio1!H18*100/Foglio1!$J18,"")</f>
        <v>18.67905056759546</v>
      </c>
      <c r="I18" s="8">
        <f>IF(Foglio1!$J18&lt;&gt;0,Foglio1!I18*100/Foglio1!$J18,"")</f>
        <v>6.152258474239899</v>
      </c>
      <c r="J18" s="8">
        <f>IF(Foglio1!$J18&lt;&gt;0,Foglio1!J18*100/Foglio1!$J18,"")</f>
        <v>100</v>
      </c>
      <c r="K18" s="8">
        <f>IF(Foglio1!$R18&lt;&gt;0,Foglio1!K18*100/Foglio1!$R18,"")</f>
        <v>20.840387871325227</v>
      </c>
      <c r="L18" s="8">
        <f>IF(Foglio1!$R18&lt;&gt;0,Foglio1!L18*100/Foglio1!$R18,"")</f>
        <v>18.547021702324148</v>
      </c>
      <c r="M18" s="8">
        <f>IF(Foglio1!$R18&lt;&gt;0,Foglio1!M18*100/Foglio1!$R18,"")</f>
        <v>3.8633215330152377</v>
      </c>
      <c r="N18" s="8">
        <f>IF(Foglio1!$R18&lt;&gt;0,Foglio1!N18*100/Foglio1!$R18,"")</f>
        <v>16.684623672464213</v>
      </c>
      <c r="O18" s="8">
        <f>IF(Foglio1!$R18&lt;&gt;0,Foglio1!O18*100/Foglio1!$R18,"")</f>
        <v>15.337848237648146</v>
      </c>
      <c r="P18" s="8">
        <f>IF(Foglio1!$R18&lt;&gt;0,Foglio1!P18*100/Foglio1!$R18,"")</f>
        <v>18.700938894874557</v>
      </c>
      <c r="Q18" s="8">
        <f>IF(Foglio1!$R18&lt;&gt;0,Foglio1!Q18*100/Foglio1!$R18,"")</f>
        <v>6.0258580883484685</v>
      </c>
      <c r="R18" s="8">
        <f>IF(Foglio1!$R18&lt;&gt;0,Foglio1!R18*100/Foglio1!$R18,"")</f>
        <v>100</v>
      </c>
    </row>
    <row r="19" spans="2:18" ht="12.75">
      <c r="B19" s="7" t="str">
        <f>IF(Foglio1!B19&lt;&gt;"",Foglio1!B19,"")</f>
        <v>Serv. domestici presso famiglie e conv.</v>
      </c>
      <c r="C19" s="8">
        <f>IF(Foglio1!$J19&lt;&gt;0,Foglio1!C19*100/Foglio1!$J19,"")</f>
        <v>0</v>
      </c>
      <c r="D19" s="8">
        <f>IF(Foglio1!$J19&lt;&gt;0,Foglio1!D19*100/Foglio1!$J19,"")</f>
        <v>33.333333333333336</v>
      </c>
      <c r="E19" s="8">
        <f>IF(Foglio1!$J19&lt;&gt;0,Foglio1!E19*100/Foglio1!$J19,"")</f>
        <v>33.333333333333336</v>
      </c>
      <c r="F19" s="8">
        <f>IF(Foglio1!$J19&lt;&gt;0,Foglio1!F19*100/Foglio1!$J19,"")</f>
        <v>0</v>
      </c>
      <c r="G19" s="8">
        <f>IF(Foglio1!$J19&lt;&gt;0,Foglio1!G19*100/Foglio1!$J19,"")</f>
        <v>0</v>
      </c>
      <c r="H19" s="8">
        <f>IF(Foglio1!$J19&lt;&gt;0,Foglio1!H19*100/Foglio1!$J19,"")</f>
        <v>33.333333333333336</v>
      </c>
      <c r="I19" s="8">
        <f>IF(Foglio1!$J19&lt;&gt;0,Foglio1!I19*100/Foglio1!$J19,"")</f>
        <v>0</v>
      </c>
      <c r="J19" s="8">
        <f>IF(Foglio1!$J19&lt;&gt;0,Foglio1!J19*100/Foglio1!$J19,"")</f>
        <v>100</v>
      </c>
      <c r="K19" s="8">
        <f>IF(Foglio1!$R19&lt;&gt;0,Foglio1!K19*100/Foglio1!$R19,"")</f>
      </c>
      <c r="L19" s="8">
        <f>IF(Foglio1!$R19&lt;&gt;0,Foglio1!L19*100/Foglio1!$R19,"")</f>
      </c>
      <c r="M19" s="8">
        <f>IF(Foglio1!$R19&lt;&gt;0,Foglio1!M19*100/Foglio1!$R19,"")</f>
      </c>
      <c r="N19" s="8">
        <f>IF(Foglio1!$R19&lt;&gt;0,Foglio1!N19*100/Foglio1!$R19,"")</f>
      </c>
      <c r="O19" s="8">
        <f>IF(Foglio1!$R19&lt;&gt;0,Foglio1!O19*100/Foglio1!$R19,"")</f>
      </c>
      <c r="P19" s="8">
        <f>IF(Foglio1!$R19&lt;&gt;0,Foglio1!P19*100/Foglio1!$R19,"")</f>
      </c>
      <c r="Q19" s="8">
        <f>IF(Foglio1!$R19&lt;&gt;0,Foglio1!Q19*100/Foglio1!$R19,"")</f>
      </c>
      <c r="R19" s="8">
        <f>IF(Foglio1!$R19&lt;&gt;0,Foglio1!R19*100/Foglio1!$R19,"")</f>
      </c>
    </row>
    <row r="20" spans="2:18" ht="12.75">
      <c r="B20" s="7" t="str">
        <f>IF(Foglio1!B20&lt;&gt;"",Foglio1!B20,"")</f>
        <v>Imprese non classificate</v>
      </c>
      <c r="C20" s="8">
        <f>IF(Foglio1!$J20&lt;&gt;0,Foglio1!C20*100/Foglio1!$J20,"")</f>
        <v>9.285714285714286</v>
      </c>
      <c r="D20" s="8">
        <f>IF(Foglio1!$J20&lt;&gt;0,Foglio1!D20*100/Foglio1!$J20,"")</f>
        <v>21.428571428571427</v>
      </c>
      <c r="E20" s="8">
        <f>IF(Foglio1!$J20&lt;&gt;0,Foglio1!E20*100/Foglio1!$J20,"")</f>
        <v>0.35714285714285715</v>
      </c>
      <c r="F20" s="8">
        <f>IF(Foglio1!$J20&lt;&gt;0,Foglio1!F20*100/Foglio1!$J20,"")</f>
        <v>10.357142857142858</v>
      </c>
      <c r="G20" s="8">
        <f>IF(Foglio1!$J20&lt;&gt;0,Foglio1!G20*100/Foglio1!$J20,"")</f>
        <v>43.214285714285715</v>
      </c>
      <c r="H20" s="8">
        <f>IF(Foglio1!$J20&lt;&gt;0,Foglio1!H20*100/Foglio1!$J20,"")</f>
        <v>11.785714285714286</v>
      </c>
      <c r="I20" s="8">
        <f>IF(Foglio1!$J20&lt;&gt;0,Foglio1!I20*100/Foglio1!$J20,"")</f>
        <v>3.5714285714285716</v>
      </c>
      <c r="J20" s="8">
        <f>IF(Foglio1!$J20&lt;&gt;0,Foglio1!J20*100/Foglio1!$J20,"")</f>
        <v>100</v>
      </c>
      <c r="K20" s="8">
        <f>IF(Foglio1!$R20&lt;&gt;0,Foglio1!K20*100/Foglio1!$R20,"")</f>
        <v>7.723577235772358</v>
      </c>
      <c r="L20" s="8">
        <f>IF(Foglio1!$R20&lt;&gt;0,Foglio1!L20*100/Foglio1!$R20,"")</f>
        <v>21.54471544715447</v>
      </c>
      <c r="M20" s="8">
        <f>IF(Foglio1!$R20&lt;&gt;0,Foglio1!M20*100/Foglio1!$R20,"")</f>
        <v>0.4065040650406504</v>
      </c>
      <c r="N20" s="8">
        <f>IF(Foglio1!$R20&lt;&gt;0,Foglio1!N20*100/Foglio1!$R20,"")</f>
        <v>8.94308943089431</v>
      </c>
      <c r="O20" s="8">
        <f>IF(Foglio1!$R20&lt;&gt;0,Foglio1!O20*100/Foglio1!$R20,"")</f>
        <v>45.1219512195122</v>
      </c>
      <c r="P20" s="8">
        <f>IF(Foglio1!$R20&lt;&gt;0,Foglio1!P20*100/Foglio1!$R20,"")</f>
        <v>13.008130081300813</v>
      </c>
      <c r="Q20" s="8">
        <f>IF(Foglio1!$R20&lt;&gt;0,Foglio1!Q20*100/Foglio1!$R20,"")</f>
        <v>3.252032520325203</v>
      </c>
      <c r="R20" s="8">
        <f>IF(Foglio1!$R20&lt;&gt;0,Foglio1!R20*100/Foglio1!$R20,"")</f>
        <v>100</v>
      </c>
    </row>
    <row r="21" spans="1:18" ht="12.75">
      <c r="A21" s="6"/>
      <c r="B21" s="9" t="str">
        <f>IF(Foglio1!B21&lt;&gt;"",Foglio1!B21,"")</f>
        <v>TOTALE</v>
      </c>
      <c r="C21" s="9">
        <f>IF(Foglio1!$J21&lt;&gt;0,Foglio1!C21*100/Foglio1!$J21,"")</f>
        <v>19.15200481688149</v>
      </c>
      <c r="D21" s="9">
        <f>IF(Foglio1!$J21&lt;&gt;0,Foglio1!D21*100/Foglio1!$J21,"")</f>
        <v>18.386764777954365</v>
      </c>
      <c r="E21" s="9">
        <f>IF(Foglio1!$J21&lt;&gt;0,Foglio1!E21*100/Foglio1!$J21,"")</f>
        <v>4.092248881545323</v>
      </c>
      <c r="F21" s="9">
        <f>IF(Foglio1!$J21&lt;&gt;0,Foglio1!F21*100/Foglio1!$J21,"")</f>
        <v>18.028999306873157</v>
      </c>
      <c r="G21" s="9">
        <f>IF(Foglio1!$J21&lt;&gt;0,Foglio1!G21*100/Foglio1!$J21,"")</f>
        <v>15.158474000742135</v>
      </c>
      <c r="H21" s="9">
        <f>IF(Foglio1!$J21&lt;&gt;0,Foglio1!H21*100/Foglio1!$J21,"")</f>
        <v>19.816426406032303</v>
      </c>
      <c r="I21" s="9">
        <f>IF(Foglio1!$J21&lt;&gt;0,Foglio1!I21*100/Foglio1!$J21,"")</f>
        <v>5.365081809971224</v>
      </c>
      <c r="J21" s="9">
        <f>IF(Foglio1!$J21&lt;&gt;0,Foglio1!J21*100/Foglio1!$J21,"")</f>
        <v>100</v>
      </c>
      <c r="K21" s="9">
        <f>IF(Foglio1!$R21&lt;&gt;0,Foglio1!K21*100/Foglio1!$R21,"")</f>
        <v>19.37240341748216</v>
      </c>
      <c r="L21" s="9">
        <f>IF(Foglio1!$R21&lt;&gt;0,Foglio1!L21*100/Foglio1!$R21,"")</f>
        <v>18.486977405418834</v>
      </c>
      <c r="M21" s="9">
        <f>IF(Foglio1!$R21&lt;&gt;0,Foglio1!M21*100/Foglio1!$R21,"")</f>
        <v>4.035140991842763</v>
      </c>
      <c r="N21" s="9">
        <f>IF(Foglio1!$R21&lt;&gt;0,Foglio1!N21*100/Foglio1!$R21,"")</f>
        <v>17.965245476252917</v>
      </c>
      <c r="O21" s="9">
        <f>IF(Foglio1!$R21&lt;&gt;0,Foglio1!O21*100/Foglio1!$R21,"")</f>
        <v>15.115043270624284</v>
      </c>
      <c r="P21" s="9">
        <f>IF(Foglio1!$R21&lt;&gt;0,Foglio1!P21*100/Foglio1!$R21,"")</f>
        <v>19.698830934010573</v>
      </c>
      <c r="Q21" s="9">
        <f>IF(Foglio1!$R21&lt;&gt;0,Foglio1!Q21*100/Foglio1!$R21,"")</f>
        <v>5.32635850436847</v>
      </c>
      <c r="R21" s="9">
        <f>IF(Foglio1!$R21&lt;&gt;0,Foglio1!R21*100/Foglio1!$R21,"")</f>
        <v>100</v>
      </c>
    </row>
  </sheetData>
  <mergeCells count="5">
    <mergeCell ref="B1:I1"/>
    <mergeCell ref="B2:R2"/>
    <mergeCell ref="B3:B4"/>
    <mergeCell ref="C3:J3"/>
    <mergeCell ref="K3:R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17" sqref="I17"/>
    </sheetView>
  </sheetViews>
  <sheetFormatPr defaultColWidth="9.140625" defaultRowHeight="12.75"/>
  <cols>
    <col min="2" max="2" width="5.57421875" style="0" customWidth="1"/>
    <col min="3" max="3" width="26.8515625" style="0" customWidth="1"/>
  </cols>
  <sheetData>
    <row r="1" spans="1:11" ht="12.75">
      <c r="A1" s="1"/>
      <c r="B1" s="110" t="str">
        <f>Foglio1!A1</f>
        <v>Movimento delle imprese artigiane (Fonte : Infocamere, Archivio Movimprese)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06" t="s">
        <v>42</v>
      </c>
      <c r="C2" s="107"/>
      <c r="D2" s="107"/>
      <c r="E2" s="107"/>
      <c r="F2" s="107"/>
      <c r="G2" s="107"/>
      <c r="H2" s="107"/>
      <c r="I2" s="107"/>
      <c r="J2" s="107"/>
      <c r="K2" s="85"/>
    </row>
    <row r="3" spans="2:11" ht="12.75">
      <c r="B3" s="101" t="s">
        <v>0</v>
      </c>
      <c r="C3" s="102"/>
      <c r="D3" s="106">
        <f>Foglio1!K3</f>
        <v>2004</v>
      </c>
      <c r="E3" s="107"/>
      <c r="F3" s="107"/>
      <c r="G3" s="107"/>
      <c r="H3" s="107"/>
      <c r="I3" s="107"/>
      <c r="J3" s="107"/>
      <c r="K3" s="85"/>
    </row>
    <row r="4" spans="2:11" ht="12.75">
      <c r="B4" s="103"/>
      <c r="C4" s="104"/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</row>
    <row r="5" spans="2:11" ht="12.75">
      <c r="B5" s="42" t="str">
        <f>IF(Foglio1!A5&lt;&gt;"",Foglio1!A5,"")</f>
        <v>A</v>
      </c>
      <c r="C5" s="43" t="str">
        <f>IF(Foglio1!B5&lt;&gt;"",Foglio1!B5,"")</f>
        <v>Agricoltura, caccia e silvicoltura</v>
      </c>
      <c r="D5" s="22">
        <f>IF(AND('Quote %'!C5&lt;&gt;0,'Quote %'!K5&lt;&gt;""),('Quote %'!K5-'Quote %'!C5)*100/'Quote %'!C5,"")</f>
        <v>8.181766672332719</v>
      </c>
      <c r="E5" s="34">
        <f>IF(AND('Quote %'!D5&lt;&gt;0,'Quote %'!L5&lt;&gt;""),('Quote %'!L5-'Quote %'!D5)*100/'Quote %'!D5,"")</f>
        <v>4.706544780074188</v>
      </c>
      <c r="F5" s="34">
        <f>IF(AND('Quote %'!E5&lt;&gt;0,'Quote %'!M5&lt;&gt;""),('Quote %'!M5-'Quote %'!E5)*100/'Quote %'!E5,"")</f>
        <v>3.7415192970748543</v>
      </c>
      <c r="G5" s="34">
        <f>IF(AND('Quote %'!F5&lt;&gt;0,'Quote %'!N5&lt;&gt;""),('Quote %'!N5-'Quote %'!F5)*100/'Quote %'!F5,"")</f>
        <v>-4.838378751422225</v>
      </c>
      <c r="H5" s="34">
        <f>IF(AND('Quote %'!G5&lt;&gt;0,'Quote %'!O5&lt;&gt;""),('Quote %'!O5-'Quote %'!G5)*100/'Quote %'!G5,"")</f>
        <v>-9.048977034588544</v>
      </c>
      <c r="I5" s="34">
        <f>IF(AND('Quote %'!H5&lt;&gt;0,'Quote %'!P5&lt;&gt;""),('Quote %'!P5-'Quote %'!H5)*100/'Quote %'!H5,"")</f>
        <v>2.7762611095944427</v>
      </c>
      <c r="J5" s="34">
        <f>IF(AND('Quote %'!I5&lt;&gt;0,'Quote %'!Q5&lt;&gt;""),('Quote %'!Q5-'Quote %'!I5)*100/'Quote %'!I5,"")</f>
        <v>-8.999445305177797</v>
      </c>
      <c r="K5" s="35">
        <f>IF(AND('Quote %'!J5&lt;&gt;0,'Quote %'!R5&lt;&gt;""),('Quote %'!R5-'Quote %'!J5)*100/'Quote %'!J5,"")</f>
        <v>0</v>
      </c>
    </row>
    <row r="6" spans="2:11" ht="12.75">
      <c r="B6" s="44" t="str">
        <f>IF(Foglio1!A6&lt;&gt;"",Foglio1!A6,"")</f>
        <v>B</v>
      </c>
      <c r="C6" s="45" t="str">
        <f>IF(Foglio1!B6&lt;&gt;"",Foglio1!B6,"")</f>
        <v>Pesca, piscicoltura e servizi connessi</v>
      </c>
      <c r="D6" s="36">
        <f>IF(AND('Quote %'!C6&lt;&gt;0,'Quote %'!K6&lt;&gt;""),('Quote %'!K6-'Quote %'!C6)*100/'Quote %'!C6,"")</f>
      </c>
      <c r="E6" s="37">
        <f>IF(AND('Quote %'!D6&lt;&gt;0,'Quote %'!L6&lt;&gt;""),('Quote %'!L6-'Quote %'!D6)*100/'Quote %'!D6,"")</f>
      </c>
      <c r="F6" s="37">
        <f>IF(AND('Quote %'!E6&lt;&gt;0,'Quote %'!M6&lt;&gt;""),('Quote %'!M6-'Quote %'!E6)*100/'Quote %'!E6,"")</f>
      </c>
      <c r="G6" s="37">
        <f>IF(AND('Quote %'!F6&lt;&gt;0,'Quote %'!N6&lt;&gt;""),('Quote %'!N6-'Quote %'!F6)*100/'Quote %'!F6,"")</f>
      </c>
      <c r="H6" s="37">
        <f>IF(AND('Quote %'!G6&lt;&gt;0,'Quote %'!O6&lt;&gt;""),('Quote %'!O6-'Quote %'!G6)*100/'Quote %'!G6,"")</f>
      </c>
      <c r="I6" s="37">
        <f>IF(AND('Quote %'!H6&lt;&gt;0,'Quote %'!P6&lt;&gt;""),('Quote %'!P6-'Quote %'!H6)*100/'Quote %'!H6,"")</f>
      </c>
      <c r="J6" s="37">
        <f>IF(AND('Quote %'!I6&lt;&gt;0,'Quote %'!Q6&lt;&gt;""),('Quote %'!Q6-'Quote %'!I6)*100/'Quote %'!I6,"")</f>
      </c>
      <c r="K6" s="38">
        <f>IF(AND('Quote %'!J6&lt;&gt;0,'Quote %'!R6&lt;&gt;""),('Quote %'!R6-'Quote %'!J6)*100/'Quote %'!J6,"")</f>
      </c>
    </row>
    <row r="7" spans="2:11" ht="12.75">
      <c r="B7" s="44" t="str">
        <f>IF(Foglio1!A7&lt;&gt;"",Foglio1!A7,"")</f>
        <v>C</v>
      </c>
      <c r="C7" s="45" t="str">
        <f>IF(Foglio1!B7&lt;&gt;"",Foglio1!B7,"")</f>
        <v>Estrazione di minerali</v>
      </c>
      <c r="D7" s="36">
        <f>IF(AND('Quote %'!C7&lt;&gt;0,'Quote %'!K7&lt;&gt;""),('Quote %'!K7-'Quote %'!C7)*100/'Quote %'!C7,"")</f>
        <v>-7.394957983193285</v>
      </c>
      <c r="E7" s="37">
        <f>IF(AND('Quote %'!D7&lt;&gt;0,'Quote %'!L7&lt;&gt;""),('Quote %'!L7-'Quote %'!D7)*100/'Quote %'!D7,"")</f>
        <v>16.624040920716116</v>
      </c>
      <c r="F7" s="37">
        <f>IF(AND('Quote %'!E7&lt;&gt;0,'Quote %'!M7&lt;&gt;""),('Quote %'!M7-'Quote %'!E7)*100/'Quote %'!E7,"")</f>
        <v>24.18300653594773</v>
      </c>
      <c r="G7" s="37">
        <f>IF(AND('Quote %'!F7&lt;&gt;0,'Quote %'!N7&lt;&gt;""),('Quote %'!N7-'Quote %'!F7)*100/'Quote %'!F7,"")</f>
        <v>-4.201680672268908</v>
      </c>
      <c r="H7" s="37">
        <f>IF(AND('Quote %'!G7&lt;&gt;0,'Quote %'!O7&lt;&gt;""),('Quote %'!O7-'Quote %'!G7)*100/'Quote %'!G7,"")</f>
        <v>-16.176470588235293</v>
      </c>
      <c r="I7" s="37">
        <f>IF(AND('Quote %'!H7&lt;&gt;0,'Quote %'!P7&lt;&gt;""),('Quote %'!P7-'Quote %'!H7)*100/'Quote %'!H7,"")</f>
        <v>-10.588235294117647</v>
      </c>
      <c r="J7" s="37">
        <f>IF(AND('Quote %'!I7&lt;&gt;0,'Quote %'!Q7&lt;&gt;""),('Quote %'!Q7-'Quote %'!I7)*100/'Quote %'!I7,"")</f>
        <v>-44.11764705882352</v>
      </c>
      <c r="K7" s="38">
        <f>IF(AND('Quote %'!J7&lt;&gt;0,'Quote %'!R7&lt;&gt;""),('Quote %'!R7-'Quote %'!J7)*100/'Quote %'!J7,"")</f>
        <v>0</v>
      </c>
    </row>
    <row r="8" spans="2:11" ht="12.75">
      <c r="B8" s="44" t="str">
        <f>IF(Foglio1!A8&lt;&gt;"",Foglio1!A8,"")</f>
        <v>D</v>
      </c>
      <c r="C8" s="45" t="str">
        <f>IF(Foglio1!B8&lt;&gt;"",Foglio1!B8,"")</f>
        <v>Attivita' manifatturiere</v>
      </c>
      <c r="D8" s="36">
        <f>IF(AND('Quote %'!C8&lt;&gt;0,'Quote %'!K8&lt;&gt;""),('Quote %'!K8-'Quote %'!C8)*100/'Quote %'!C8,"")</f>
        <v>-0.28658392586274417</v>
      </c>
      <c r="E8" s="37">
        <f>IF(AND('Quote %'!D8&lt;&gt;0,'Quote %'!L8&lt;&gt;""),('Quote %'!L8-'Quote %'!D8)*100/'Quote %'!D8,"")</f>
        <v>0.7482767749225276</v>
      </c>
      <c r="F8" s="37">
        <f>IF(AND('Quote %'!E8&lt;&gt;0,'Quote %'!M8&lt;&gt;""),('Quote %'!M8-'Quote %'!E8)*100/'Quote %'!E8,"")</f>
        <v>-2.4309462079856625</v>
      </c>
      <c r="G8" s="37">
        <f>IF(AND('Quote %'!F8&lt;&gt;0,'Quote %'!N8&lt;&gt;""),('Quote %'!N8-'Quote %'!F8)*100/'Quote %'!F8,"")</f>
        <v>-0.48632917987270474</v>
      </c>
      <c r="H8" s="37">
        <f>IF(AND('Quote %'!G8&lt;&gt;0,'Quote %'!O8&lt;&gt;""),('Quote %'!O8-'Quote %'!G8)*100/'Quote %'!G8,"")</f>
        <v>0.8927423710010782</v>
      </c>
      <c r="I8" s="37">
        <f>IF(AND('Quote %'!H8&lt;&gt;0,'Quote %'!P8&lt;&gt;""),('Quote %'!P8-'Quote %'!H8)*100/'Quote %'!H8,"")</f>
        <v>-0.1846489947888461</v>
      </c>
      <c r="J8" s="37">
        <f>IF(AND('Quote %'!I8&lt;&gt;0,'Quote %'!Q8&lt;&gt;""),('Quote %'!Q8-'Quote %'!I8)*100/'Quote %'!I8,"")</f>
        <v>0.11142992761659354</v>
      </c>
      <c r="K8" s="38">
        <f>IF(AND('Quote %'!J8&lt;&gt;0,'Quote %'!R8&lt;&gt;""),('Quote %'!R8-'Quote %'!J8)*100/'Quote %'!J8,"")</f>
        <v>0</v>
      </c>
    </row>
    <row r="9" spans="2:11" ht="12.75">
      <c r="B9" s="44" t="str">
        <f>IF(Foglio1!A9&lt;&gt;"",Foglio1!A9,"")</f>
        <v>E</v>
      </c>
      <c r="C9" s="45" t="str">
        <f>IF(Foglio1!B9&lt;&gt;"",Foglio1!B9,"")</f>
        <v>Prod. e distrib. energ. elettr., gas e acqua</v>
      </c>
      <c r="D9" s="36">
        <f>IF(AND('Quote %'!C9&lt;&gt;0,'Quote %'!K9&lt;&gt;""),('Quote %'!K9-'Quote %'!C9)*100/'Quote %'!C9,"")</f>
      </c>
      <c r="E9" s="37">
        <f>IF(AND('Quote %'!D9&lt;&gt;0,'Quote %'!L9&lt;&gt;""),('Quote %'!L9-'Quote %'!D9)*100/'Quote %'!D9,"")</f>
        <v>25</v>
      </c>
      <c r="F9" s="37">
        <f>IF(AND('Quote %'!E9&lt;&gt;0,'Quote %'!M9&lt;&gt;""),('Quote %'!M9-'Quote %'!E9)*100/'Quote %'!E9,"")</f>
        <v>25</v>
      </c>
      <c r="G9" s="37">
        <f>IF(AND('Quote %'!F9&lt;&gt;0,'Quote %'!N9&lt;&gt;""),('Quote %'!N9-'Quote %'!F9)*100/'Quote %'!F9,"")</f>
      </c>
      <c r="H9" s="37">
        <f>IF(AND('Quote %'!G9&lt;&gt;0,'Quote %'!O9&lt;&gt;""),('Quote %'!O9-'Quote %'!G9)*100/'Quote %'!G9,"")</f>
        <v>25</v>
      </c>
      <c r="I9" s="37">
        <f>IF(AND('Quote %'!H9&lt;&gt;0,'Quote %'!P9&lt;&gt;""),('Quote %'!P9-'Quote %'!H9)*100/'Quote %'!H9,"")</f>
        <v>-25</v>
      </c>
      <c r="J9" s="37">
        <f>IF(AND('Quote %'!I9&lt;&gt;0,'Quote %'!Q9&lt;&gt;""),('Quote %'!Q9-'Quote %'!I9)*100/'Quote %'!I9,"")</f>
      </c>
      <c r="K9" s="38">
        <f>IF(AND('Quote %'!J9&lt;&gt;0,'Quote %'!R9&lt;&gt;""),('Quote %'!R9-'Quote %'!J9)*100/'Quote %'!J9,"")</f>
        <v>0</v>
      </c>
    </row>
    <row r="10" spans="2:11" ht="12.75">
      <c r="B10" s="44" t="str">
        <f>IF(Foglio1!A10&lt;&gt;"",Foglio1!A10,"")</f>
        <v>F</v>
      </c>
      <c r="C10" s="45" t="str">
        <f>IF(Foglio1!B10&lt;&gt;"",Foglio1!B10,"")</f>
        <v>Costruzioni</v>
      </c>
      <c r="D10" s="36">
        <f>IF(AND('Quote %'!C10&lt;&gt;0,'Quote %'!K10&lt;&gt;""),('Quote %'!K10-'Quote %'!C10)*100/'Quote %'!C10,"")</f>
        <v>2.165688699395072</v>
      </c>
      <c r="E10" s="37">
        <f>IF(AND('Quote %'!D10&lt;&gt;0,'Quote %'!L10&lt;&gt;""),('Quote %'!L10-'Quote %'!D10)*100/'Quote %'!D10,"")</f>
        <v>1.159446694559486</v>
      </c>
      <c r="F10" s="37">
        <f>IF(AND('Quote %'!E10&lt;&gt;0,'Quote %'!M10&lt;&gt;""),('Quote %'!M10-'Quote %'!E10)*100/'Quote %'!E10,"")</f>
        <v>-1.9756795882487954</v>
      </c>
      <c r="G10" s="37">
        <f>IF(AND('Quote %'!F10&lt;&gt;0,'Quote %'!N10&lt;&gt;""),('Quote %'!N10-'Quote %'!F10)*100/'Quote %'!F10,"")</f>
        <v>-0.4927593883106517</v>
      </c>
      <c r="H10" s="37">
        <f>IF(AND('Quote %'!G10&lt;&gt;0,'Quote %'!O10&lt;&gt;""),('Quote %'!O10-'Quote %'!G10)*100/'Quote %'!G10,"")</f>
        <v>-1.4966520539889083</v>
      </c>
      <c r="I10" s="37">
        <f>IF(AND('Quote %'!H10&lt;&gt;0,'Quote %'!P10&lt;&gt;""),('Quote %'!P10-'Quote %'!H10)*100/'Quote %'!H10,"")</f>
        <v>-0.9154269701189308</v>
      </c>
      <c r="J10" s="37">
        <f>IF(AND('Quote %'!I10&lt;&gt;0,'Quote %'!Q10&lt;&gt;""),('Quote %'!Q10-'Quote %'!I10)*100/'Quote %'!I10,"")</f>
        <v>-0.701803322613663</v>
      </c>
      <c r="K10" s="38">
        <f>IF(AND('Quote %'!J10&lt;&gt;0,'Quote %'!R10&lt;&gt;""),('Quote %'!R10-'Quote %'!J10)*100/'Quote %'!J10,"")</f>
        <v>0</v>
      </c>
    </row>
    <row r="11" spans="2:11" ht="12.75">
      <c r="B11" s="44" t="str">
        <f>IF(Foglio1!A11&lt;&gt;"",Foglio1!A11,"")</f>
        <v>G</v>
      </c>
      <c r="C11" s="45" t="str">
        <f>IF(Foglio1!B11&lt;&gt;"",Foglio1!B11,"")</f>
        <v>Comm. ingr. e dett.; rip. beni pers. e per la casa</v>
      </c>
      <c r="D11" s="36">
        <f>IF(AND('Quote %'!C11&lt;&gt;0,'Quote %'!K11&lt;&gt;""),('Quote %'!K11-'Quote %'!C11)*100/'Quote %'!C11,"")</f>
        <v>0.689324738954127</v>
      </c>
      <c r="E11" s="37">
        <f>IF(AND('Quote %'!D11&lt;&gt;0,'Quote %'!L11&lt;&gt;""),('Quote %'!L11-'Quote %'!D11)*100/'Quote %'!D11,"")</f>
        <v>0.6892117383236984</v>
      </c>
      <c r="F11" s="37">
        <f>IF(AND('Quote %'!E11&lt;&gt;0,'Quote %'!M11&lt;&gt;""),('Quote %'!M11-'Quote %'!E11)*100/'Quote %'!E11,"")</f>
        <v>-0.10057269124957256</v>
      </c>
      <c r="G11" s="37">
        <f>IF(AND('Quote %'!F11&lt;&gt;0,'Quote %'!N11&lt;&gt;""),('Quote %'!N11-'Quote %'!F11)*100/'Quote %'!F11,"")</f>
        <v>0.7196835047462173</v>
      </c>
      <c r="H11" s="37">
        <f>IF(AND('Quote %'!G11&lt;&gt;0,'Quote %'!O11&lt;&gt;""),('Quote %'!O11-'Quote %'!G11)*100/'Quote %'!G11,"")</f>
        <v>-1.846067434005704</v>
      </c>
      <c r="I11" s="37">
        <f>IF(AND('Quote %'!H11&lt;&gt;0,'Quote %'!P11&lt;&gt;""),('Quote %'!P11-'Quote %'!H11)*100/'Quote %'!H11,"")</f>
        <v>-0.21076211556773267</v>
      </c>
      <c r="J11" s="37">
        <f>IF(AND('Quote %'!I11&lt;&gt;0,'Quote %'!Q11&lt;&gt;""),('Quote %'!Q11-'Quote %'!I11)*100/'Quote %'!I11,"")</f>
        <v>-0.8127710487803277</v>
      </c>
      <c r="K11" s="38">
        <f>IF(AND('Quote %'!J11&lt;&gt;0,'Quote %'!R11&lt;&gt;""),('Quote %'!R11-'Quote %'!J11)*100/'Quote %'!J11,"")</f>
        <v>0</v>
      </c>
    </row>
    <row r="12" spans="2:11" ht="12.75">
      <c r="B12" s="44" t="str">
        <f>IF(Foglio1!A12&lt;&gt;"",Foglio1!A12,"")</f>
        <v>H</v>
      </c>
      <c r="C12" s="45" t="str">
        <f>IF(Foglio1!B12&lt;&gt;"",Foglio1!B12,"")</f>
        <v>Alberghi e ristoranti</v>
      </c>
      <c r="D12" s="36">
        <f>IF(AND('Quote %'!C12&lt;&gt;0,'Quote %'!K12&lt;&gt;""),('Quote %'!K12-'Quote %'!C12)*100/'Quote %'!C12,"")</f>
        <v>-0.4534993908217189</v>
      </c>
      <c r="E12" s="37">
        <f>IF(AND('Quote %'!D12&lt;&gt;0,'Quote %'!L12&lt;&gt;""),('Quote %'!L12-'Quote %'!D12)*100/'Quote %'!D12,"")</f>
        <v>2.819789797487823</v>
      </c>
      <c r="F12" s="37">
        <f>IF(AND('Quote %'!E12&lt;&gt;0,'Quote %'!M12&lt;&gt;""),('Quote %'!M12-'Quote %'!E12)*100/'Quote %'!E12,"")</f>
        <v>8.66800535475233</v>
      </c>
      <c r="G12" s="37">
        <f>IF(AND('Quote %'!F12&lt;&gt;0,'Quote %'!N12&lt;&gt;""),('Quote %'!N12-'Quote %'!F12)*100/'Quote %'!F12,"")</f>
        <v>-4.116465863453806</v>
      </c>
      <c r="H12" s="37">
        <f>IF(AND('Quote %'!G12&lt;&gt;0,'Quote %'!O12&lt;&gt;""),('Quote %'!O12-'Quote %'!G12)*100/'Quote %'!G12,"")</f>
        <v>-1.3769363166953554</v>
      </c>
      <c r="I12" s="37">
        <f>IF(AND('Quote %'!H12&lt;&gt;0,'Quote %'!P12&lt;&gt;""),('Quote %'!P12-'Quote %'!H12)*100/'Quote %'!H12,"")</f>
        <v>3.198360452117747</v>
      </c>
      <c r="J12" s="37">
        <f>IF(AND('Quote %'!I12&lt;&gt;0,'Quote %'!Q12&lt;&gt;""),('Quote %'!Q12-'Quote %'!I12)*100/'Quote %'!I12,"")</f>
        <v>-9.162967660114138</v>
      </c>
      <c r="K12" s="38">
        <f>IF(AND('Quote %'!J12&lt;&gt;0,'Quote %'!R12&lt;&gt;""),('Quote %'!R12-'Quote %'!J12)*100/'Quote %'!J12,"")</f>
        <v>0</v>
      </c>
    </row>
    <row r="13" spans="2:11" ht="12.75">
      <c r="B13" s="44" t="str">
        <f>IF(Foglio1!A13&lt;&gt;"",Foglio1!A13,"")</f>
        <v>I</v>
      </c>
      <c r="C13" s="45" t="str">
        <f>IF(Foglio1!B13&lt;&gt;"",Foglio1!B13,"")</f>
        <v>Trasporti, magazzinaggio e comunicaz.</v>
      </c>
      <c r="D13" s="36">
        <f>IF(AND('Quote %'!C13&lt;&gt;0,'Quote %'!K13&lt;&gt;""),('Quote %'!K13-'Quote %'!C13)*100/'Quote %'!C13,"")</f>
        <v>0.8646482458655252</v>
      </c>
      <c r="E13" s="37">
        <f>IF(AND('Quote %'!D13&lt;&gt;0,'Quote %'!L13&lt;&gt;""),('Quote %'!L13-'Quote %'!D13)*100/'Quote %'!D13,"")</f>
        <v>0.28423469241781973</v>
      </c>
      <c r="F13" s="37">
        <f>IF(AND('Quote %'!E13&lt;&gt;0,'Quote %'!M13&lt;&gt;""),('Quote %'!M13-'Quote %'!E13)*100/'Quote %'!E13,"")</f>
        <v>-0.13361628546726004</v>
      </c>
      <c r="G13" s="37">
        <f>IF(AND('Quote %'!F13&lt;&gt;0,'Quote %'!N13&lt;&gt;""),('Quote %'!N13-'Quote %'!F13)*100/'Quote %'!F13,"")</f>
        <v>-0.40936331827315303</v>
      </c>
      <c r="H13" s="37">
        <f>IF(AND('Quote %'!G13&lt;&gt;0,'Quote %'!O13&lt;&gt;""),('Quote %'!O13-'Quote %'!G13)*100/'Quote %'!G13,"")</f>
        <v>1.233770460387999</v>
      </c>
      <c r="I13" s="37">
        <f>IF(AND('Quote %'!H13&lt;&gt;0,'Quote %'!P13&lt;&gt;""),('Quote %'!P13-'Quote %'!H13)*100/'Quote %'!H13,"")</f>
        <v>-1.7057257742267737</v>
      </c>
      <c r="J13" s="37">
        <f>IF(AND('Quote %'!I13&lt;&gt;0,'Quote %'!Q13&lt;&gt;""),('Quote %'!Q13-'Quote %'!I13)*100/'Quote %'!I13,"")</f>
        <v>0.14379033596200402</v>
      </c>
      <c r="K13" s="38">
        <f>IF(AND('Quote %'!J13&lt;&gt;0,'Quote %'!R13&lt;&gt;""),('Quote %'!R13-'Quote %'!J13)*100/'Quote %'!J13,"")</f>
        <v>0</v>
      </c>
    </row>
    <row r="14" spans="2:11" ht="12.75">
      <c r="B14" s="44" t="str">
        <f>IF(Foglio1!A14&lt;&gt;"",Foglio1!A14,"")</f>
        <v>J</v>
      </c>
      <c r="C14" s="45" t="str">
        <f>IF(Foglio1!B14&lt;&gt;"",Foglio1!B14,"")</f>
        <v>Intermediaz. monetaria e finanziaria</v>
      </c>
      <c r="D14" s="36">
        <f>IF(AND('Quote %'!C14&lt;&gt;0,'Quote %'!K14&lt;&gt;""),('Quote %'!K14-'Quote %'!C14)*100/'Quote %'!C14,"")</f>
        <v>71.42857142857144</v>
      </c>
      <c r="E14" s="37">
        <f>IF(AND('Quote %'!D14&lt;&gt;0,'Quote %'!L14&lt;&gt;""),('Quote %'!L14-'Quote %'!D14)*100/'Quote %'!D14,"")</f>
        <v>-14.285714285714285</v>
      </c>
      <c r="F14" s="37">
        <f>IF(AND('Quote %'!E14&lt;&gt;0,'Quote %'!M14&lt;&gt;""),('Quote %'!M14-'Quote %'!E14)*100/'Quote %'!E14,"")</f>
        <v>-14.285714285714285</v>
      </c>
      <c r="G14" s="37">
        <f>IF(AND('Quote %'!F14&lt;&gt;0,'Quote %'!N14&lt;&gt;""),('Quote %'!N14-'Quote %'!F14)*100/'Quote %'!F14,"")</f>
        <v>-14.285714285714285</v>
      </c>
      <c r="H14" s="37">
        <f>IF(AND('Quote %'!G14&lt;&gt;0,'Quote %'!O14&lt;&gt;""),('Quote %'!O14-'Quote %'!G14)*100/'Quote %'!G14,"")</f>
        <v>0</v>
      </c>
      <c r="I14" s="37">
        <f>IF(AND('Quote %'!H14&lt;&gt;0,'Quote %'!P14&lt;&gt;""),('Quote %'!P14-'Quote %'!H14)*100/'Quote %'!H14,"")</f>
      </c>
      <c r="J14" s="37">
        <f>IF(AND('Quote %'!I14&lt;&gt;0,'Quote %'!Q14&lt;&gt;""),('Quote %'!Q14-'Quote %'!I14)*100/'Quote %'!I14,"")</f>
        <v>-14.285714285714286</v>
      </c>
      <c r="K14" s="38">
        <f>IF(AND('Quote %'!J14&lt;&gt;0,'Quote %'!R14&lt;&gt;""),('Quote %'!R14-'Quote %'!J14)*100/'Quote %'!J14,"")</f>
        <v>0</v>
      </c>
    </row>
    <row r="15" spans="2:11" ht="12.75">
      <c r="B15" s="44" t="str">
        <f>IF(Foglio1!A15&lt;&gt;"",Foglio1!A15,"")</f>
        <v>K</v>
      </c>
      <c r="C15" s="45" t="str">
        <f>IF(Foglio1!B15&lt;&gt;"",Foglio1!B15,"")</f>
        <v>Attiv.immob., noleggio, informat., ricerca</v>
      </c>
      <c r="D15" s="36">
        <f>IF(AND('Quote %'!C15&lt;&gt;0,'Quote %'!K15&lt;&gt;""),('Quote %'!K15-'Quote %'!C15)*100/'Quote %'!C15,"")</f>
        <v>-1.9456411497054986</v>
      </c>
      <c r="E15" s="37">
        <f>IF(AND('Quote %'!D15&lt;&gt;0,'Quote %'!L15&lt;&gt;""),('Quote %'!L15-'Quote %'!D15)*100/'Quote %'!D15,"")</f>
        <v>0.5057178215518643</v>
      </c>
      <c r="F15" s="37">
        <f>IF(AND('Quote %'!E15&lt;&gt;0,'Quote %'!M15&lt;&gt;""),('Quote %'!M15-'Quote %'!E15)*100/'Quote %'!E15,"")</f>
        <v>2.5428512655654187</v>
      </c>
      <c r="G15" s="37">
        <f>IF(AND('Quote %'!F15&lt;&gt;0,'Quote %'!N15&lt;&gt;""),('Quote %'!N15-'Quote %'!F15)*100/'Quote %'!F15,"")</f>
        <v>2.4602625892933294</v>
      </c>
      <c r="H15" s="37">
        <f>IF(AND('Quote %'!G15&lt;&gt;0,'Quote %'!O15&lt;&gt;""),('Quote %'!O15-'Quote %'!G15)*100/'Quote %'!G15,"")</f>
        <v>-1.9548498610926452</v>
      </c>
      <c r="I15" s="37">
        <f>IF(AND('Quote %'!H15&lt;&gt;0,'Quote %'!P15&lt;&gt;""),('Quote %'!P15-'Quote %'!H15)*100/'Quote %'!H15,"")</f>
        <v>0.5642905205104045</v>
      </c>
      <c r="J15" s="37">
        <f>IF(AND('Quote %'!I15&lt;&gt;0,'Quote %'!Q15&lt;&gt;""),('Quote %'!Q15-'Quote %'!I15)*100/'Quote %'!I15,"")</f>
        <v>0.4268137050346683</v>
      </c>
      <c r="K15" s="38">
        <f>IF(AND('Quote %'!J15&lt;&gt;0,'Quote %'!R15&lt;&gt;""),('Quote %'!R15-'Quote %'!J15)*100/'Quote %'!J15,"")</f>
        <v>0</v>
      </c>
    </row>
    <row r="16" spans="2:11" ht="12.75">
      <c r="B16" s="44" t="str">
        <f>IF(Foglio1!A16&lt;&gt;"",Foglio1!A16,"")</f>
        <v>M</v>
      </c>
      <c r="C16" s="45" t="str">
        <f>IF(Foglio1!B16&lt;&gt;"",Foglio1!B16,"")</f>
        <v>Istruzione</v>
      </c>
      <c r="D16" s="36">
        <f>IF(AND('Quote %'!C16&lt;&gt;0,'Quote %'!K16&lt;&gt;""),('Quote %'!K16-'Quote %'!C16)*100/'Quote %'!C16,"")</f>
        <v>-4.518329070758743</v>
      </c>
      <c r="E16" s="37">
        <f>IF(AND('Quote %'!D16&lt;&gt;0,'Quote %'!L16&lt;&gt;""),('Quote %'!L16-'Quote %'!D16)*100/'Quote %'!D16,"")</f>
        <v>-2.8944911297852474</v>
      </c>
      <c r="F16" s="37">
        <f>IF(AND('Quote %'!E16&lt;&gt;0,'Quote %'!M16&lt;&gt;""),('Quote %'!M16-'Quote %'!E16)*100/'Quote %'!E16,"")</f>
        <v>-16.33986928104575</v>
      </c>
      <c r="G16" s="37">
        <f>IF(AND('Quote %'!F16&lt;&gt;0,'Quote %'!N16&lt;&gt;""),('Quote %'!N16-'Quote %'!F16)*100/'Quote %'!F16,"")</f>
        <v>1.0893246187363843</v>
      </c>
      <c r="H16" s="37">
        <f>IF(AND('Quote %'!G16&lt;&gt;0,'Quote %'!O16&lt;&gt;""),('Quote %'!O16-'Quote %'!G16)*100/'Quote %'!G16,"")</f>
        <v>4.575163398692818</v>
      </c>
      <c r="I16" s="37">
        <f>IF(AND('Quote %'!H16&lt;&gt;0,'Quote %'!P16&lt;&gt;""),('Quote %'!P16-'Quote %'!H16)*100/'Quote %'!H16,"")</f>
        <v>0.702009198741225</v>
      </c>
      <c r="J16" s="37">
        <f>IF(AND('Quote %'!I16&lt;&gt;0,'Quote %'!Q16&lt;&gt;""),('Quote %'!Q16-'Quote %'!I16)*100/'Quote %'!I16,"")</f>
        <v>4.575163398692812</v>
      </c>
      <c r="K16" s="38">
        <f>IF(AND('Quote %'!J16&lt;&gt;0,'Quote %'!R16&lt;&gt;""),('Quote %'!R16-'Quote %'!J16)*100/'Quote %'!J16,"")</f>
        <v>0</v>
      </c>
    </row>
    <row r="17" spans="2:11" ht="12.75">
      <c r="B17" s="44" t="str">
        <f>IF(Foglio1!A17&lt;&gt;"",Foglio1!A17,"")</f>
        <v>N</v>
      </c>
      <c r="C17" s="45" t="str">
        <f>IF(Foglio1!B17&lt;&gt;"",Foglio1!B17,"")</f>
        <v>Sanita' e altri servizi sociali</v>
      </c>
      <c r="D17" s="36">
        <f>IF(AND('Quote %'!C17&lt;&gt;0,'Quote %'!K17&lt;&gt;""),('Quote %'!K17-'Quote %'!C17)*100/'Quote %'!C17,"")</f>
        <v>9.718309859154935</v>
      </c>
      <c r="E17" s="37">
        <f>IF(AND('Quote %'!D17&lt;&gt;0,'Quote %'!L17&lt;&gt;""),('Quote %'!L17-'Quote %'!D17)*100/'Quote %'!D17,"")</f>
        <v>21.90923317683881</v>
      </c>
      <c r="F17" s="37">
        <f>IF(AND('Quote %'!E17&lt;&gt;0,'Quote %'!M17&lt;&gt;""),('Quote %'!M17-'Quote %'!E17)*100/'Quote %'!E17,"")</f>
        <v>41.15805946791862</v>
      </c>
      <c r="G17" s="37">
        <f>IF(AND('Quote %'!F17&lt;&gt;0,'Quote %'!N17&lt;&gt;""),('Quote %'!N17-'Quote %'!F17)*100/'Quote %'!F17,"")</f>
        <v>15.492957746478861</v>
      </c>
      <c r="H17" s="37">
        <f>IF(AND('Quote %'!G17&lt;&gt;0,'Quote %'!O17&lt;&gt;""),('Quote %'!O17-'Quote %'!G17)*100/'Quote %'!G17,"")</f>
        <v>-34.00402414486922</v>
      </c>
      <c r="I17" s="37">
        <f>IF(AND('Quote %'!H17&lt;&gt;0,'Quote %'!P17&lt;&gt;""),('Quote %'!P17-'Quote %'!H17)*100/'Quote %'!H17,"")</f>
        <v>-35.83724569640062</v>
      </c>
      <c r="J17" s="37">
        <f>IF(AND('Quote %'!I17&lt;&gt;0,'Quote %'!Q17&lt;&gt;""),('Quote %'!Q17-'Quote %'!I17)*100/'Quote %'!I17,"")</f>
        <v>-17.50503018108652</v>
      </c>
      <c r="K17" s="38">
        <f>IF(AND('Quote %'!J17&lt;&gt;0,'Quote %'!R17&lt;&gt;""),('Quote %'!R17-'Quote %'!J17)*100/'Quote %'!J17,"")</f>
        <v>0</v>
      </c>
    </row>
    <row r="18" spans="2:11" ht="12.75">
      <c r="B18" s="44" t="str">
        <f>IF(Foglio1!A18&lt;&gt;"",Foglio1!A18,"")</f>
        <v>O</v>
      </c>
      <c r="C18" s="45" t="str">
        <f>IF(Foglio1!B18&lt;&gt;"",Foglio1!B18,"")</f>
        <v>Altri servizi pubblici, sociali e personali</v>
      </c>
      <c r="D18" s="36">
        <f>IF(AND('Quote %'!C18&lt;&gt;0,'Quote %'!K18&lt;&gt;""),('Quote %'!K18-'Quote %'!C18)*100/'Quote %'!C18,"")</f>
        <v>1.088319605346115</v>
      </c>
      <c r="E18" s="37">
        <f>IF(AND('Quote %'!D18&lt;&gt;0,'Quote %'!L18&lt;&gt;""),('Quote %'!L18-'Quote %'!D18)*100/'Quote %'!D18,"")</f>
        <v>-0.5377469628874891</v>
      </c>
      <c r="F18" s="37">
        <f>IF(AND('Quote %'!E18&lt;&gt;0,'Quote %'!M18&lt;&gt;""),('Quote %'!M18-'Quote %'!E18)*100/'Quote %'!E18,"")</f>
        <v>-1.4853009081114337</v>
      </c>
      <c r="G18" s="37">
        <f>IF(AND('Quote %'!F18&lt;&gt;0,'Quote %'!N18&lt;&gt;""),('Quote %'!N18-'Quote %'!F18)*100/'Quote %'!F18,"")</f>
        <v>-1.046984744806172</v>
      </c>
      <c r="H18" s="37">
        <f>IF(AND('Quote %'!G18&lt;&gt;0,'Quote %'!O18&lt;&gt;""),('Quote %'!O18-'Quote %'!G18)*100/'Quote %'!G18,"")</f>
        <v>1.4230311021804167</v>
      </c>
      <c r="I18" s="37">
        <f>IF(AND('Quote %'!H18&lt;&gt;0,'Quote %'!P18&lt;&gt;""),('Quote %'!P18-'Quote %'!H18)*100/'Quote %'!H18,"")</f>
        <v>0.1171811554333969</v>
      </c>
      <c r="J18" s="37">
        <f>IF(AND('Quote %'!I18&lt;&gt;0,'Quote %'!Q18&lt;&gt;""),('Quote %'!Q18-'Quote %'!I18)*100/'Quote %'!I18,"")</f>
        <v>-2.0545363368701244</v>
      </c>
      <c r="K18" s="38">
        <f>IF(AND('Quote %'!J18&lt;&gt;0,'Quote %'!R18&lt;&gt;""),('Quote %'!R18-'Quote %'!J18)*100/'Quote %'!J18,"")</f>
        <v>0</v>
      </c>
    </row>
    <row r="19" spans="2:11" ht="12.75">
      <c r="B19" s="44" t="str">
        <f>IF(Foglio1!A19&lt;&gt;"",Foglio1!A19,"")</f>
        <v>P</v>
      </c>
      <c r="C19" s="45" t="str">
        <f>IF(Foglio1!B19&lt;&gt;"",Foglio1!B19,"")</f>
        <v>Serv. domestici presso famiglie e conv.</v>
      </c>
      <c r="D19" s="36">
        <f>IF(AND('Quote %'!C19&lt;&gt;0,'Quote %'!K19&lt;&gt;""),('Quote %'!K19-'Quote %'!C19)*100/'Quote %'!C19,"")</f>
      </c>
      <c r="E19" s="37">
        <f>IF(AND('Quote %'!D19&lt;&gt;0,'Quote %'!L19&lt;&gt;""),('Quote %'!L19-'Quote %'!D19)*100/'Quote %'!D19,"")</f>
      </c>
      <c r="F19" s="37">
        <f>IF(AND('Quote %'!E19&lt;&gt;0,'Quote %'!M19&lt;&gt;""),('Quote %'!M19-'Quote %'!E19)*100/'Quote %'!E19,"")</f>
      </c>
      <c r="G19" s="37">
        <f>IF(AND('Quote %'!F19&lt;&gt;0,'Quote %'!N19&lt;&gt;""),('Quote %'!N19-'Quote %'!F19)*100/'Quote %'!F19,"")</f>
      </c>
      <c r="H19" s="37">
        <f>IF(AND('Quote %'!G19&lt;&gt;0,'Quote %'!O19&lt;&gt;""),('Quote %'!O19-'Quote %'!G19)*100/'Quote %'!G19,"")</f>
      </c>
      <c r="I19" s="37">
        <f>IF(AND('Quote %'!H19&lt;&gt;0,'Quote %'!P19&lt;&gt;""),('Quote %'!P19-'Quote %'!H19)*100/'Quote %'!H19,"")</f>
      </c>
      <c r="J19" s="37">
        <f>IF(AND('Quote %'!I19&lt;&gt;0,'Quote %'!Q19&lt;&gt;""),('Quote %'!Q19-'Quote %'!I19)*100/'Quote %'!I19,"")</f>
      </c>
      <c r="K19" s="38">
        <f>IF(AND('Quote %'!J19&lt;&gt;0,'Quote %'!R19&lt;&gt;""),('Quote %'!R19-'Quote %'!J19)*100/'Quote %'!J19,"")</f>
      </c>
    </row>
    <row r="20" spans="2:11" ht="12.75">
      <c r="B20" s="44" t="str">
        <f>IF(Foglio1!A20&lt;&gt;"",Foglio1!A20,"")</f>
        <v>SC</v>
      </c>
      <c r="C20" s="45" t="str">
        <f>IF(Foglio1!B20&lt;&gt;"",Foglio1!B20,"")</f>
        <v>Imprese non classificate</v>
      </c>
      <c r="D20" s="36">
        <f>IF(AND('Quote %'!C20&lt;&gt;0,'Quote %'!K20&lt;&gt;""),('Quote %'!K20-'Quote %'!C20)*100/'Quote %'!C20,"")</f>
        <v>-16.82301438399</v>
      </c>
      <c r="E20" s="37">
        <f>IF(AND('Quote %'!D20&lt;&gt;0,'Quote %'!L20&lt;&gt;""),('Quote %'!L20-'Quote %'!D20)*100/'Quote %'!D20,"")</f>
        <v>0.5420054200542003</v>
      </c>
      <c r="F20" s="37">
        <f>IF(AND('Quote %'!E20&lt;&gt;0,'Quote %'!M20&lt;&gt;""),('Quote %'!M20-'Quote %'!E20)*100/'Quote %'!E20,"")</f>
        <v>13.821138211382108</v>
      </c>
      <c r="G20" s="37">
        <f>IF(AND('Quote %'!F20&lt;&gt;0,'Quote %'!N20&lt;&gt;""),('Quote %'!N20-'Quote %'!F20)*100/'Quote %'!F20,"")</f>
        <v>-13.652929632744605</v>
      </c>
      <c r="H20" s="37">
        <f>IF(AND('Quote %'!G20&lt;&gt;0,'Quote %'!O20&lt;&gt;""),('Quote %'!O20-'Quote %'!G20)*100/'Quote %'!G20,"")</f>
        <v>4.414432574077811</v>
      </c>
      <c r="I20" s="37">
        <f>IF(AND('Quote %'!H20&lt;&gt;0,'Quote %'!P20&lt;&gt;""),('Quote %'!P20-'Quote %'!H20)*100/'Quote %'!H20,"")</f>
        <v>10.372012811037193</v>
      </c>
      <c r="J20" s="37">
        <f>IF(AND('Quote %'!I20&lt;&gt;0,'Quote %'!Q20&lt;&gt;""),('Quote %'!Q20-'Quote %'!I20)*100/'Quote %'!I20,"")</f>
        <v>-8.943089430894315</v>
      </c>
      <c r="K20" s="38">
        <f>IF(AND('Quote %'!J20&lt;&gt;0,'Quote %'!R20&lt;&gt;""),('Quote %'!R20-'Quote %'!J20)*100/'Quote %'!J20,"")</f>
        <v>0</v>
      </c>
    </row>
    <row r="21" spans="2:11" s="6" customFormat="1" ht="12.75">
      <c r="B21" s="39" t="str">
        <f>IF(Foglio1!A21&lt;&gt;"",Foglio1!A21,"")</f>
        <v>TOT</v>
      </c>
      <c r="C21" s="41" t="str">
        <f>IF(Foglio1!B21&lt;&gt;"",Foglio1!B21,"")</f>
        <v>TOTALE</v>
      </c>
      <c r="D21" s="39">
        <f>IF(AND('Quote %'!C21&lt;&gt;0,'Quote %'!K21&lt;&gt;""),('Quote %'!K21-'Quote %'!C21)*100/'Quote %'!C21,"")</f>
        <v>1.1507860545565496</v>
      </c>
      <c r="E21" s="40">
        <f>IF(AND('Quote %'!D21&lt;&gt;0,'Quote %'!L21&lt;&gt;""),('Quote %'!L21-'Quote %'!D21)*100/'Quote %'!D21,"")</f>
        <v>0.545025885057404</v>
      </c>
      <c r="F21" s="40">
        <f>IF(AND('Quote %'!E21&lt;&gt;0,'Quote %'!M21&lt;&gt;""),('Quote %'!M21-'Quote %'!E21)*100/'Quote %'!E21,"")</f>
        <v>-1.395513600360364</v>
      </c>
      <c r="G21" s="40">
        <f>IF(AND('Quote %'!F21&lt;&gt;0,'Quote %'!N21&lt;&gt;""),('Quote %'!N21-'Quote %'!F21)*100/'Quote %'!F21,"")</f>
        <v>-0.3536182432262599</v>
      </c>
      <c r="H21" s="40">
        <f>IF(AND('Quote %'!G21&lt;&gt;0,'Quote %'!O21&lt;&gt;""),('Quote %'!O21-'Quote %'!G21)*100/'Quote %'!G21,"")</f>
        <v>-0.28651122874060453</v>
      </c>
      <c r="I21" s="40">
        <f>IF(AND('Quote %'!H21&lt;&gt;0,'Quote %'!P21&lt;&gt;""),('Quote %'!P21-'Quote %'!H21)*100/'Quote %'!H21,"")</f>
        <v>-0.5934242108654498</v>
      </c>
      <c r="J21" s="40">
        <f>IF(AND('Quote %'!I21&lt;&gt;0,'Quote %'!Q21&lt;&gt;""),('Quote %'!Q21-'Quote %'!I21)*100/'Quote %'!I21,"")</f>
        <v>-0.7217654264057236</v>
      </c>
      <c r="K21" s="41">
        <f>IF(AND('Quote %'!J21&lt;&gt;0,'Quote %'!R21&lt;&gt;""),('Quote %'!R21-'Quote %'!J21)*100/'Quote %'!J21,"")</f>
        <v>0</v>
      </c>
    </row>
  </sheetData>
  <mergeCells count="4">
    <mergeCell ref="B2:K2"/>
    <mergeCell ref="B3:C4"/>
    <mergeCell ref="D3:K3"/>
    <mergeCell ref="B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2005-05-25T09:13:44Z</cp:lastPrinted>
  <dcterms:created xsi:type="dcterms:W3CDTF">2003-10-15T08:44:50Z</dcterms:created>
  <dcterms:modified xsi:type="dcterms:W3CDTF">2005-05-25T11:00:22Z</dcterms:modified>
  <cp:category/>
  <cp:version/>
  <cp:contentType/>
  <cp:contentStatus/>
</cp:coreProperties>
</file>