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<sst xmlns="http://schemas.openxmlformats.org/spreadsheetml/2006/main" count="22" uniqueCount="22">
  <si>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Province</t>
  </si>
  <si>
    <t>Banche al 30/09/2003</t>
  </si>
  <si>
    <t>Sportelli al 30/09/2003</t>
  </si>
  <si>
    <t>Sportelli per 10.000 abitanti</t>
  </si>
  <si>
    <t>Comuni serviti da banche</t>
  </si>
  <si>
    <t>% copertura</t>
  </si>
  <si>
    <t>(*) ATM attivi al 31/12/2002</t>
  </si>
  <si>
    <t>ATM attivi per 10.000 abitanti</t>
  </si>
  <si>
    <t>Numero di POS al 31/12/2002</t>
  </si>
  <si>
    <t>Numero di POS per 10.000 abitanti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</si>
  <si>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</si>
  <si>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</si>
  <si>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</si>
  <si>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</si>
  <si>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</si>
  <si>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</si>
  <si>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</si>
  <si>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</si>
  <si>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Italia</t>
  </si>
  <si>
    <t>(*) Sportelli bancomat attivi</t>
  </si>
  <si>
    <t>Fonte: Elaborazioni Regione Veneto - U.P.Statistica su dati Banca d'Italia</t>
  </si>
  <si>
    <t xml:space="preserve">Tab. 17.2 - Indicatori sui servizi bancari delle province venete 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</si>
</sst>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164" fontId="1" fillId="0" borderId="5" xfId="0" applyNumberFormat="1" applyFont="1" applyFill="1" applyBorder="1" applyAlignment="1">
      <alignment/>
    </xf>
    <xf numFmtId="38" fontId="1" fillId="0" borderId="5" xfId="0" applyNumberFormat="1" applyFont="1" applyBorder="1" applyAlignment="1">
      <alignment wrapText="1"/>
    </xf>
    <xf numFmtId="164" fontId="1" fillId="0" borderId="6" xfId="0" applyNumberFormat="1" applyFont="1" applyFill="1" applyBorder="1" applyAlignment="1">
      <alignment/>
    </xf>
    <xf numFmtId="0" fontId="1" fillId="0" borderId="7" xfId="0" applyFont="1" applyBorder="1" applyAlignment="1">
      <alignment/>
    </xf>
    <xf numFmtId="3" fontId="1" fillId="0" borderId="0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38" fontId="1" fillId="0" borderId="0" xfId="0" applyNumberFormat="1" applyFont="1" applyBorder="1" applyAlignment="1">
      <alignment wrapText="1"/>
    </xf>
    <xf numFmtId="164" fontId="1" fillId="0" borderId="8" xfId="0" applyNumberFormat="1" applyFont="1" applyFill="1" applyBorder="1" applyAlignment="1">
      <alignment/>
    </xf>
    <xf numFmtId="0" fontId="1" fillId="0" borderId="7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9" xfId="0" applyFont="1" applyBorder="1" applyAlignment="1">
      <alignment/>
    </xf>
    <xf numFmtId="3" fontId="1" fillId="0" borderId="10" xfId="0" applyNumberFormat="1" applyFont="1" applyBorder="1" applyAlignment="1">
      <alignment/>
    </xf>
    <xf numFmtId="164" fontId="1" fillId="0" borderId="10" xfId="0" applyNumberFormat="1" applyFont="1" applyFill="1" applyBorder="1" applyAlignment="1">
      <alignment/>
    </xf>
    <xf numFmtId="38" fontId="1" fillId="0" borderId="10" xfId="0" applyNumberFormat="1" applyFont="1" applyBorder="1" applyAlignment="1">
      <alignment wrapText="1"/>
    </xf>
    <xf numFmtId="164" fontId="1" fillId="0" borderId="11" xfId="0" applyNumberFormat="1" applyFont="1" applyFill="1" applyBorder="1" applyAlignment="1">
      <alignment/>
    </xf>
    <xf numFmtId="0" fontId="2" fillId="0" borderId="4" xfId="0" applyFont="1" applyBorder="1" applyAlignment="1">
      <alignment/>
    </xf>
    <xf numFmtId="3" fontId="2" fillId="0" borderId="5" xfId="0" applyNumberFormat="1" applyFont="1" applyBorder="1" applyAlignment="1">
      <alignment/>
    </xf>
    <xf numFmtId="164" fontId="2" fillId="0" borderId="5" xfId="0" applyNumberFormat="1" applyFont="1" applyFill="1" applyBorder="1" applyAlignment="1">
      <alignment/>
    </xf>
    <xf numFmtId="164" fontId="2" fillId="0" borderId="6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8" fontId="2" fillId="0" borderId="10" xfId="0" applyNumberFormat="1" applyFont="1" applyBorder="1" applyAlignment="1">
      <alignment wrapText="1"/>
    </xf>
    <xf numFmtId="164" fontId="2" fillId="0" borderId="10" xfId="0" applyNumberFormat="1" applyFont="1" applyBorder="1" applyAlignment="1">
      <alignment/>
    </xf>
    <xf numFmtId="38" fontId="2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/>
    </xf>
    <xf numFmtId="164" fontId="2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15"/>
  <sheetViews>
    <sheetView tabSelected="1" workbookViewId="0" topLeftCell="A1">
      <selection activeCell="D20" sqref="D19:D20"/>
    </sheetView>
  </sheetViews>
  <sheetFormatPr defaultColWidth="9.140625" defaultRowHeight="12.75"/>
  <sheetData>
    <row r="2" ht="12.75">
      <c r="B2" s="35" t="s">
        <v>21</v>
      </c>
    </row>
    <row r="4" spans="2:11" ht="45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3" t="s">
        <v>9</v>
      </c>
    </row>
    <row r="5" spans="2:11" ht="12.75">
      <c r="B5" s="4" t="s">
        <v>10</v>
      </c>
      <c r="C5" s="5">
        <v>13</v>
      </c>
      <c r="D5" s="5">
        <v>630</v>
      </c>
      <c r="E5" s="6">
        <f>D5*10000/838221</f>
        <v>7.515917639858701</v>
      </c>
      <c r="F5" s="5">
        <v>95</v>
      </c>
      <c r="G5" s="6">
        <f>F5/98*100</f>
        <v>96.93877551020408</v>
      </c>
      <c r="H5" s="7">
        <v>567</v>
      </c>
      <c r="I5" s="6">
        <f>H5*10000/838221</f>
        <v>6.764325875872831</v>
      </c>
      <c r="J5" s="7">
        <v>10490</v>
      </c>
      <c r="K5" s="8">
        <f>J5*10000/838221</f>
        <v>125.14599371764726</v>
      </c>
    </row>
    <row r="6" spans="2:11" ht="12.75">
      <c r="B6" s="9" t="s">
        <v>11</v>
      </c>
      <c r="C6" s="10">
        <v>12</v>
      </c>
      <c r="D6" s="10">
        <v>603</v>
      </c>
      <c r="E6" s="11">
        <f>D6*10000/807046</f>
        <v>7.471693063344593</v>
      </c>
      <c r="F6" s="10">
        <v>111</v>
      </c>
      <c r="G6" s="11">
        <f>F6/121*100</f>
        <v>91.73553719008265</v>
      </c>
      <c r="H6" s="12">
        <v>711</v>
      </c>
      <c r="I6" s="11">
        <f>H6*10000/807046</f>
        <v>8.809906746331684</v>
      </c>
      <c r="J6" s="12">
        <v>12378</v>
      </c>
      <c r="K6" s="13">
        <f>J6*10000/807046</f>
        <v>153.37415711124274</v>
      </c>
    </row>
    <row r="7" spans="2:11" ht="12.75">
      <c r="B7" s="14" t="s">
        <v>12</v>
      </c>
      <c r="C7" s="15">
        <v>1</v>
      </c>
      <c r="D7" s="15">
        <v>191</v>
      </c>
      <c r="E7" s="11">
        <f>D7*10000/210503</f>
        <v>9.07350489066664</v>
      </c>
      <c r="F7" s="15">
        <v>59</v>
      </c>
      <c r="G7" s="11">
        <f>F7/69*100</f>
        <v>85.5072463768116</v>
      </c>
      <c r="H7" s="12">
        <v>210</v>
      </c>
      <c r="I7" s="11">
        <f>H7*10000/210503</f>
        <v>9.976104853612538</v>
      </c>
      <c r="J7" s="12">
        <v>3497</v>
      </c>
      <c r="K7" s="13">
        <f>J7*10000/210503</f>
        <v>166.1258984432526</v>
      </c>
    </row>
    <row r="8" spans="2:11" ht="12.75">
      <c r="B8" s="9" t="s">
        <v>13</v>
      </c>
      <c r="C8" s="10">
        <v>9</v>
      </c>
      <c r="D8" s="10">
        <v>615</v>
      </c>
      <c r="E8" s="11">
        <f>D8*10000/808076</f>
        <v>7.6106702834881865</v>
      </c>
      <c r="F8" s="10">
        <v>95</v>
      </c>
      <c r="G8" s="11">
        <f>F8/95*100</f>
        <v>100</v>
      </c>
      <c r="H8" s="12">
        <v>679</v>
      </c>
      <c r="I8" s="11">
        <f>H8*10000/808076</f>
        <v>8.402674995916225</v>
      </c>
      <c r="J8" s="12">
        <v>11605</v>
      </c>
      <c r="K8" s="13">
        <f>J8*10000/808076</f>
        <v>143.6127294957405</v>
      </c>
    </row>
    <row r="9" spans="2:11" ht="12.75">
      <c r="B9" s="9" t="s">
        <v>14</v>
      </c>
      <c r="C9" s="10">
        <v>6</v>
      </c>
      <c r="D9" s="10">
        <v>471</v>
      </c>
      <c r="E9" s="11">
        <f>D9*10000/813294</f>
        <v>5.791263675866292</v>
      </c>
      <c r="F9" s="10">
        <v>44</v>
      </c>
      <c r="G9" s="11">
        <f>F9/44*100</f>
        <v>100</v>
      </c>
      <c r="H9" s="12">
        <v>591</v>
      </c>
      <c r="I9" s="11">
        <f>H9*10000/813294</f>
        <v>7.266744867169805</v>
      </c>
      <c r="J9" s="12">
        <v>18142</v>
      </c>
      <c r="K9" s="13">
        <f>J9*10000/813294</f>
        <v>223.0681647719029</v>
      </c>
    </row>
    <row r="10" spans="2:11" ht="12.75">
      <c r="B10" s="9" t="s">
        <v>15</v>
      </c>
      <c r="C10" s="10">
        <v>11</v>
      </c>
      <c r="D10" s="10">
        <v>567</v>
      </c>
      <c r="E10" s="11">
        <f>D10*10000/857660</f>
        <v>6.6110113564815896</v>
      </c>
      <c r="F10" s="10">
        <v>101</v>
      </c>
      <c r="G10" s="11">
        <f>F10/104*100</f>
        <v>97.11538461538461</v>
      </c>
      <c r="H10" s="12">
        <v>643</v>
      </c>
      <c r="I10" s="11">
        <f>H10*10000/857660</f>
        <v>7.497143390154607</v>
      </c>
      <c r="J10" s="12">
        <v>12028</v>
      </c>
      <c r="K10" s="13">
        <f>J10*10000/857660</f>
        <v>140.24205396077699</v>
      </c>
    </row>
    <row r="11" spans="2:11" ht="12.75">
      <c r="B11" s="16" t="s">
        <v>16</v>
      </c>
      <c r="C11" s="17">
        <v>5</v>
      </c>
      <c r="D11" s="17">
        <v>170</v>
      </c>
      <c r="E11" s="18">
        <f>D11*10000/242608</f>
        <v>7.007188551078283</v>
      </c>
      <c r="F11" s="17">
        <v>47</v>
      </c>
      <c r="G11" s="18">
        <f>F11/50*100</f>
        <v>94</v>
      </c>
      <c r="H11" s="19">
        <v>190</v>
      </c>
      <c r="I11" s="18">
        <f>H11*10000/242608</f>
        <v>7.831563674734551</v>
      </c>
      <c r="J11" s="19">
        <v>2625</v>
      </c>
      <c r="K11" s="20">
        <f>J11*10000/242608</f>
        <v>108.19923497988525</v>
      </c>
    </row>
    <row r="12" spans="2:11" ht="12.75">
      <c r="B12" s="21" t="s">
        <v>17</v>
      </c>
      <c r="C12" s="22">
        <f>SUM(C5:C11)</f>
        <v>57</v>
      </c>
      <c r="D12" s="22">
        <f>SUM(D5:D11)</f>
        <v>3247</v>
      </c>
      <c r="E12" s="23">
        <f>D12*10000/4577408</f>
        <v>7.093534157322223</v>
      </c>
      <c r="F12" s="22">
        <f>SUM(F5:F11)</f>
        <v>552</v>
      </c>
      <c r="G12" s="23">
        <f>F12/581*100</f>
        <v>95.00860585197934</v>
      </c>
      <c r="H12" s="22">
        <f>SUM(H5:H11)</f>
        <v>3591</v>
      </c>
      <c r="I12" s="23">
        <f>H12*10000/4577408</f>
        <v>7.84505117306563</v>
      </c>
      <c r="J12" s="22">
        <f>SUM(J5:J11)</f>
        <v>70765</v>
      </c>
      <c r="K12" s="24">
        <f>J12*10000/4577408</f>
        <v>154.596225636867</v>
      </c>
    </row>
    <row r="13" spans="2:11" ht="12.75">
      <c r="B13" s="25" t="s">
        <v>18</v>
      </c>
      <c r="C13" s="26">
        <v>5928</v>
      </c>
      <c r="D13" s="27">
        <v>30413</v>
      </c>
      <c r="E13" s="28">
        <f>D13/57321070*10000</f>
        <v>5.305727893774488</v>
      </c>
      <c r="F13" s="27">
        <v>5928</v>
      </c>
      <c r="G13" s="28">
        <v>73.17615109245772</v>
      </c>
      <c r="H13" s="29">
        <v>36445</v>
      </c>
      <c r="I13" s="30">
        <v>5.3</v>
      </c>
      <c r="J13" s="29">
        <v>820326</v>
      </c>
      <c r="K13" s="31">
        <f>J13/57321070*10000</f>
        <v>143.11072699794335</v>
      </c>
    </row>
    <row r="14" spans="2:8" ht="12.75">
      <c r="B14" s="32" t="s">
        <v>19</v>
      </c>
      <c r="C14" s="32"/>
      <c r="D14" s="32"/>
      <c r="E14" s="32"/>
      <c r="F14" s="32"/>
      <c r="G14" s="32"/>
      <c r="H14" s="32"/>
    </row>
    <row r="15" spans="2:8" ht="12.75">
      <c r="B15" s="33" t="s">
        <v>20</v>
      </c>
      <c r="C15" s="34"/>
      <c r="D15" s="34"/>
      <c r="E15" s="34"/>
      <c r="F15" s="34"/>
      <c r="G15" s="34"/>
      <c r="H15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2004-10-28T08:59:49Z</dcterms:created>
  <dcterms:modified xsi:type="dcterms:W3CDTF">2004-10-28T09:01:56Z</dcterms:modified>
  <cp:category/>
  <cp:version/>
  <cp:contentType/>
  <cp:contentStatus/>
</cp:coreProperties>
</file>