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<sst xmlns="http://schemas.openxmlformats.org/spreadsheetml/2006/main" count="16" uniqueCount="12">
  <si>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Unità locali</t>
  </si>
  <si>
    <t>Addetti</t>
  </si>
  <si>
    <t>Quota % Veneto su Italia</t>
  </si>
  <si>
    <t>Imprese</t>
  </si>
  <si>
    <t>Istituzioni</t>
  </si>
  <si>
    <t>Pubbliche</t>
  </si>
  <si>
    <t>Totale</t>
  </si>
  <si>
    <t>Variazione% 2001/1991</t>
  </si>
  <si>
    <t>Fonte: Elaborazioni Regione Veneto - Direzione Sistar su dati Istat</t>
  </si>
  <si>
    <t>Unità giuridico-economiche</t>
  </si>
  <si>
    <t>Nonprofit</t>
  </si>
  <si>
    <t>Unità locali, unità giuridico economiche e addetti alle imprese e istituzioni. Censimento 2001, quote sul totale nazionale 2001 e variazioni percentuali 2001/1991 - Veneto.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</si>
</sst>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164" fontId="6" fillId="0" borderId="4" xfId="19" applyNumberFormat="1" applyFont="1" applyBorder="1" applyAlignment="1">
      <alignment/>
    </xf>
    <xf numFmtId="164" fontId="6" fillId="0" borderId="0" xfId="19" applyNumberFormat="1" applyFont="1" applyBorder="1" applyAlignment="1">
      <alignment/>
    </xf>
    <xf numFmtId="3" fontId="6" fillId="0" borderId="4" xfId="19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19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19" applyNumberFormat="1" applyFont="1" applyFill="1" applyBorder="1" applyAlignment="1">
      <alignment/>
    </xf>
    <xf numFmtId="164" fontId="7" fillId="0" borderId="0" xfId="19" applyNumberFormat="1" applyFont="1" applyBorder="1" applyAlignment="1">
      <alignment/>
    </xf>
    <xf numFmtId="3" fontId="7" fillId="0" borderId="0" xfId="19" applyNumberFormat="1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14"/>
  <sheetViews>
    <sheetView showGridLines="0" tabSelected="1" workbookViewId="0" topLeftCell="A1">
      <selection activeCell="S17" sqref="S17"/>
    </sheetView>
  </sheetViews>
  <sheetFormatPr defaultColWidth="9.140625" defaultRowHeight="12.75"/>
  <cols>
    <col min="1" max="1" width="1.57421875" style="0" customWidth="1"/>
    <col min="2" max="3" width="4.28125" style="0" customWidth="1"/>
    <col min="4" max="4" width="8.00390625" style="0" customWidth="1"/>
    <col min="5" max="5" width="7.421875" style="0" customWidth="1"/>
    <col min="6" max="6" width="11.421875" style="0" customWidth="1"/>
    <col min="7" max="7" width="9.57421875" style="0" customWidth="1"/>
    <col min="8" max="8" width="1.57421875" style="0" customWidth="1"/>
    <col min="9" max="9" width="7.140625" style="0" customWidth="1"/>
    <col min="10" max="10" width="11.421875" style="0" customWidth="1"/>
    <col min="11" max="11" width="10.7109375" style="0" customWidth="1"/>
    <col min="12" max="12" width="1.57421875" style="0" customWidth="1"/>
    <col min="13" max="13" width="7.8515625" style="0" customWidth="1"/>
    <col min="14" max="14" width="11.421875" style="0" customWidth="1"/>
    <col min="15" max="15" width="10.7109375" style="0" customWidth="1"/>
    <col min="16" max="16" width="7.421875" style="0" customWidth="1"/>
    <col min="17" max="17" width="0.13671875" style="0" customWidth="1"/>
  </cols>
  <sheetData>
    <row r="1" ht="7.5" customHeight="1"/>
    <row r="2" spans="2:17" ht="15" customHeight="1">
      <c r="B2" s="25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2:17" ht="1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4" ht="12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3:16" ht="12.75">
      <c r="C5" s="5"/>
      <c r="D5" s="5"/>
      <c r="E5" s="24" t="s">
        <v>0</v>
      </c>
      <c r="F5" s="24"/>
      <c r="G5" s="24"/>
      <c r="H5" s="2"/>
      <c r="I5" s="3"/>
      <c r="J5" s="3" t="s">
        <v>9</v>
      </c>
      <c r="K5" s="3"/>
      <c r="L5" s="2"/>
      <c r="M5" s="24" t="s">
        <v>1</v>
      </c>
      <c r="N5" s="24"/>
      <c r="O5" s="24"/>
      <c r="P5" s="1"/>
    </row>
    <row r="6" spans="3:16" ht="24.75" customHeight="1" thickBot="1">
      <c r="C6" s="6"/>
      <c r="D6" s="6"/>
      <c r="E6" s="7">
        <v>2001</v>
      </c>
      <c r="F6" s="8" t="s">
        <v>2</v>
      </c>
      <c r="G6" s="8" t="s">
        <v>7</v>
      </c>
      <c r="H6" s="9"/>
      <c r="I6" s="10">
        <v>2001</v>
      </c>
      <c r="J6" s="10" t="s">
        <v>2</v>
      </c>
      <c r="K6" s="10" t="s">
        <v>7</v>
      </c>
      <c r="L6" s="9"/>
      <c r="M6" s="9">
        <v>2001</v>
      </c>
      <c r="N6" s="10" t="s">
        <v>2</v>
      </c>
      <c r="O6" s="10" t="s">
        <v>7</v>
      </c>
      <c r="P6" s="1"/>
    </row>
    <row r="7" spans="3:16" ht="16.5" customHeight="1">
      <c r="C7" s="11" t="s">
        <v>3</v>
      </c>
      <c r="D7" s="11"/>
      <c r="E7" s="12">
        <v>407256</v>
      </c>
      <c r="F7" s="13">
        <f>+E7/4403431</f>
        <v>0.09248606370804947</v>
      </c>
      <c r="G7" s="13">
        <f>+(E7-333716)/333716</f>
        <v>0.22036701866257535</v>
      </c>
      <c r="H7" s="14"/>
      <c r="I7" s="15">
        <v>376281</v>
      </c>
      <c r="J7" s="13">
        <f>+I7/4083966</f>
        <v>0.09213617351368743</v>
      </c>
      <c r="K7" s="13">
        <f>+(I7-301598)/301598</f>
        <v>0.24762432111618776</v>
      </c>
      <c r="L7" s="11"/>
      <c r="M7" s="12">
        <v>1647038</v>
      </c>
      <c r="N7" s="13">
        <f>+M7/15712908</f>
        <v>0.10482069900746571</v>
      </c>
      <c r="O7" s="13">
        <f>+(M7-1452346)/1452346</f>
        <v>0.1340534555815212</v>
      </c>
      <c r="P7" s="1"/>
    </row>
    <row r="8" spans="3:16" ht="12.75">
      <c r="C8" s="11" t="s">
        <v>4</v>
      </c>
      <c r="D8" s="11"/>
      <c r="E8" s="16">
        <f>6998+22375</f>
        <v>29373</v>
      </c>
      <c r="F8" s="14">
        <f>+E8/(98861+253344)</f>
        <v>0.08339745318777417</v>
      </c>
      <c r="G8" s="14">
        <f>+(E8-9405-9555)/(9405+9555)</f>
        <v>0.5492088607594937</v>
      </c>
      <c r="H8" s="14"/>
      <c r="I8" s="17">
        <f>1193+20993</f>
        <v>22186</v>
      </c>
      <c r="J8" s="14">
        <f>+I8/(15580+235232)</f>
        <v>0.08845669266223306</v>
      </c>
      <c r="K8" s="14">
        <f>+(I8-1033-5738)/(1033+5738)</f>
        <v>2.27662088317826</v>
      </c>
      <c r="L8" s="11"/>
      <c r="M8" s="16">
        <f>222939+45576</f>
        <v>268515</v>
      </c>
      <c r="N8" s="14">
        <f>+M8/(3209125+488523)</f>
        <v>0.07261778297988343</v>
      </c>
      <c r="O8" s="14">
        <f>+(M8-211640-26425)/(211640+26425)</f>
        <v>0.1279062440929998</v>
      </c>
      <c r="P8" s="1"/>
    </row>
    <row r="9" spans="3:16" ht="12.75">
      <c r="C9" s="11"/>
      <c r="D9" s="11" t="s">
        <v>5</v>
      </c>
      <c r="E9" s="16">
        <v>6998</v>
      </c>
      <c r="F9" s="14">
        <f>+E9/98861</f>
        <v>0.07078625544957061</v>
      </c>
      <c r="G9" s="14">
        <f>+(E9-9405)/9405</f>
        <v>-0.25592769803296117</v>
      </c>
      <c r="H9" s="14"/>
      <c r="I9" s="17">
        <v>1193</v>
      </c>
      <c r="J9" s="14">
        <f>+I9/15580</f>
        <v>0.07657252888318357</v>
      </c>
      <c r="K9" s="14">
        <f>+(I9-1033)/1033</f>
        <v>0.15488867376573087</v>
      </c>
      <c r="L9" s="11"/>
      <c r="M9" s="16">
        <v>222939</v>
      </c>
      <c r="N9" s="14">
        <f>+M9/3209125</f>
        <v>0.06947033848790558</v>
      </c>
      <c r="O9" s="14">
        <f>+(M9-211640)/211640</f>
        <v>0.053387828387828386</v>
      </c>
      <c r="P9" s="1"/>
    </row>
    <row r="10" spans="3:16" ht="12.75">
      <c r="C10" s="11"/>
      <c r="D10" s="11" t="s">
        <v>10</v>
      </c>
      <c r="E10" s="16">
        <v>22375</v>
      </c>
      <c r="F10" s="14">
        <f>+E10/253344</f>
        <v>0.08831864974106353</v>
      </c>
      <c r="G10" s="14">
        <f>+(E10-9555)/9555</f>
        <v>1.3417059131344846</v>
      </c>
      <c r="H10" s="14"/>
      <c r="I10" s="17">
        <v>20993</v>
      </c>
      <c r="J10" s="14">
        <f>+I10/235232</f>
        <v>0.08924381036593661</v>
      </c>
      <c r="K10" s="14">
        <f>+(I10-5738)/5738</f>
        <v>2.6585918438480305</v>
      </c>
      <c r="L10" s="11"/>
      <c r="M10" s="16">
        <v>45576</v>
      </c>
      <c r="N10" s="14">
        <f>+M10/488523</f>
        <v>0.09329345803575266</v>
      </c>
      <c r="O10" s="14">
        <f>+(M10-26425)/26425</f>
        <v>0.7247303689687795</v>
      </c>
      <c r="P10" s="1"/>
    </row>
    <row r="11" spans="3:16" ht="12.75">
      <c r="C11" s="18" t="s">
        <v>6</v>
      </c>
      <c r="D11" s="18"/>
      <c r="E11" s="19">
        <f>+E7+E8</f>
        <v>436629</v>
      </c>
      <c r="F11" s="20">
        <f>+E11/4755636</f>
        <v>0.09181295624812327</v>
      </c>
      <c r="G11" s="21">
        <f>+(E11-352676)/352676</f>
        <v>0.23804568499132348</v>
      </c>
      <c r="H11" s="21"/>
      <c r="I11" s="22">
        <f>+I8+I7</f>
        <v>398467</v>
      </c>
      <c r="J11" s="21">
        <f>+I11/4334778</f>
        <v>0.09192327727048537</v>
      </c>
      <c r="K11" s="21">
        <f>+(I11-308369)/308369</f>
        <v>0.29217593208137005</v>
      </c>
      <c r="L11" s="18"/>
      <c r="M11" s="19">
        <f>+M7+M8</f>
        <v>1915553</v>
      </c>
      <c r="N11" s="21">
        <f>+M11/19410556</f>
        <v>0.09868614788777817</v>
      </c>
      <c r="O11" s="21">
        <f>+(M11-1690411)/1690411</f>
        <v>0.13318772771828863</v>
      </c>
      <c r="P11" s="1"/>
    </row>
    <row r="12" spans="3:37" ht="4.5" customHeight="1" thickBo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3:37" ht="4.5" customHeigh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ht="18" customHeight="1">
      <c r="C14" s="23" t="s">
        <v>8</v>
      </c>
    </row>
    <row r="15" ht="6.75" customHeight="1"/>
  </sheetData>
  <mergeCells count="3">
    <mergeCell ref="E5:G5"/>
    <mergeCell ref="M5:O5"/>
    <mergeCell ref="B2:Q3"/>
  </mergeCells>
  <printOptions horizontalCentered="1"/>
  <pageMargins left="0.44" right="0.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2005-10-11T13:35:33Z</cp:lastPrinted>
  <dcterms:created xsi:type="dcterms:W3CDTF">2004-11-10T13:21:46Z</dcterms:created>
  <dcterms:modified xsi:type="dcterms:W3CDTF">2005-11-29T10:00:43Z</dcterms:modified>
  <cp:category/>
  <cp:version/>
  <cp:contentType/>
  <cp:contentStatus/>
</cp:coreProperties>
</file>